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8730" tabRatio="790" activeTab="0"/>
  </bookViews>
  <sheets>
    <sheet name="Tabuľky MU 2010-11 P1" sheetId="1" r:id="rId1"/>
    <sheet name="Tabuľky MU 2010-11 P2" sheetId="2" r:id="rId2"/>
    <sheet name="Tabuľky MU 2010-11 P3" sheetId="3" r:id="rId3"/>
    <sheet name="Tabuľky MU 2010-11 P4" sheetId="4" r:id="rId4"/>
    <sheet name="Tabuľky MU 2010-11 P5" sheetId="5" r:id="rId5"/>
    <sheet name="Tabuľky MU 2010-11 P6" sheetId="6" r:id="rId6"/>
    <sheet name="I. stupeň-ZŠ Cádrova" sheetId="7" r:id="rId7"/>
    <sheet name="II.stupeň ZŠsMŠ Cádrova" sheetId="8" r:id="rId8"/>
    <sheet name="I. stupeň-ZŠ s MŠ Česká 10" sheetId="9" r:id="rId9"/>
    <sheet name="II. stupeň-ZŠ s MŠ Česká 10" sheetId="10" r:id="rId10"/>
    <sheet name="I. stupeň-ZŠ s MŠ Jeséniova 54" sheetId="11" r:id="rId11"/>
    <sheet name="II. stupeň-ZŠ s MŠ Jeséniova 54" sheetId="12" r:id="rId12"/>
    <sheet name="I. stupeň  ZŠ  Kalinčiakova" sheetId="13" r:id="rId13"/>
    <sheet name="II. stupeň  ZŠ  Kalinčiakova" sheetId="14" r:id="rId14"/>
    <sheet name="I. stupeň-ZŠ Odborárska 2" sheetId="15" r:id="rId15"/>
    <sheet name="II. stupeň-ZŠ Odborárska 2" sheetId="16" r:id="rId16"/>
    <sheet name="I. stupeň-ZŠ  Riazanská" sheetId="17" r:id="rId17"/>
    <sheet name="II. stupeň-ZŠ  Riazanská" sheetId="18" r:id="rId18"/>
    <sheet name="I. stupeň  ZŠ, Sibírska 39" sheetId="19" r:id="rId19"/>
    <sheet name="II. stupeň  ZŠ, Sibírska 39" sheetId="20" r:id="rId20"/>
    <sheet name="I. stupeň  ZŠ  Za kasárňou" sheetId="21" r:id="rId21"/>
    <sheet name="II. stupeň  ZŠ  Za kasárňou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9">'II. stupeň-ZŠ s MŠ Česká 10'!#REF!</definedName>
    <definedName name="_xlnm.Print_Area" localSheetId="7">'II.stupeň ZŠsMŠ Cádrova'!$A$1:$T$47</definedName>
    <definedName name="_xlnm.Print_Area" localSheetId="2">'Tabuľky MU 2010-11 P3'!$A$3:$Z$45</definedName>
    <definedName name="_xlnm.Print_Area" localSheetId="3">'Tabuľky MU 2010-11 P4'!$A$1:$S$41</definedName>
  </definedNames>
  <calcPr fullCalcOnLoad="1"/>
</workbook>
</file>

<file path=xl/sharedStrings.xml><?xml version="1.0" encoding="utf-8"?>
<sst xmlns="http://schemas.openxmlformats.org/spreadsheetml/2006/main" count="708" uniqueCount="267">
  <si>
    <t>MESTSKÁ   ČASŤ   BRATISLAVA  -  NOVÉ   MESTO</t>
  </si>
  <si>
    <t>Miestny  úrad  Bratislava - Nové  Mesto, Junácka  1,  832 91 Bratislava</t>
  </si>
  <si>
    <t>Tabuľka č. 1</t>
  </si>
  <si>
    <t>Dochádzka detí do materských škôl v školskom roku 2013/2014</t>
  </si>
  <si>
    <t>P.č.</t>
  </si>
  <si>
    <t>Materská škola</t>
  </si>
  <si>
    <t xml:space="preserve">     Počet tried</t>
  </si>
  <si>
    <t>Počet zapísaných detí</t>
  </si>
  <si>
    <t xml:space="preserve"> Počet prij.detí počas  šk.roka</t>
  </si>
  <si>
    <t>Priemerná dochádzka</t>
  </si>
  <si>
    <t>Dochádzka v %</t>
  </si>
  <si>
    <t>1.</t>
  </si>
  <si>
    <t>Cádrova 15</t>
  </si>
  <si>
    <t>2.</t>
  </si>
  <si>
    <t>Jeséniova 61</t>
  </si>
  <si>
    <t>3.</t>
  </si>
  <si>
    <t>Legerského 18</t>
  </si>
  <si>
    <t>4.</t>
  </si>
  <si>
    <t>Letná 7</t>
  </si>
  <si>
    <t>5.</t>
  </si>
  <si>
    <t>Na Revíne 14</t>
  </si>
  <si>
    <t>6.</t>
  </si>
  <si>
    <t>Odborárska 2</t>
  </si>
  <si>
    <t>7.</t>
  </si>
  <si>
    <t>Osadná 5</t>
  </si>
  <si>
    <t>8.</t>
  </si>
  <si>
    <t>Rešetkova 6</t>
  </si>
  <si>
    <t>9.</t>
  </si>
  <si>
    <t>Šancova 65</t>
  </si>
  <si>
    <t>10.</t>
  </si>
  <si>
    <t>Šuňavcova 13</t>
  </si>
  <si>
    <t>11.</t>
  </si>
  <si>
    <t>Pionierská 12/A</t>
  </si>
  <si>
    <t>12.</t>
  </si>
  <si>
    <t>Teplická 5</t>
  </si>
  <si>
    <t>SPOLU</t>
  </si>
  <si>
    <t>V Bratislave dňa:16.7.2014</t>
  </si>
  <si>
    <t>OKRESNÝ ÚRAD BRATISLAVA III</t>
  </si>
  <si>
    <t>MESTSKÁ   ČASŤ   BRATISLAVA - NOVÉ   MESTO</t>
  </si>
  <si>
    <t xml:space="preserve">                                                                     Miestny  úrad  Bratislava - Nové  Mesto, Junácka  1,  832 91  Bratislava</t>
  </si>
  <si>
    <t>Tabuľka  č.  2</t>
  </si>
  <si>
    <t>Štatistické údaje k správam o výchovno-vzdelávacích výsledkoch materských škôl v školskom  roku  2013/2014</t>
  </si>
  <si>
    <t>počet detí v priemere na 1 deň</t>
  </si>
  <si>
    <t>Poč. tried</t>
  </si>
  <si>
    <t>Oboznamovanie sa s cudz. jaz.</t>
  </si>
  <si>
    <t>Škola                 v prírode</t>
  </si>
  <si>
    <t>Predplavecká príprava</t>
  </si>
  <si>
    <t>Korčuľo-vanie</t>
  </si>
  <si>
    <t>Turisti- ka</t>
  </si>
  <si>
    <t>Lyžovanie</t>
  </si>
  <si>
    <t>Divadlo, koncert</t>
  </si>
  <si>
    <t>Exkurzie  výlety</t>
  </si>
  <si>
    <t>Slávnostné dni- MDD, kul.leto,iné</t>
  </si>
  <si>
    <t>Výtvar- ná súťaž</t>
  </si>
  <si>
    <t>Škola podpor. zdravie</t>
  </si>
  <si>
    <t>Krúžky</t>
  </si>
  <si>
    <t>Iné</t>
  </si>
  <si>
    <t>Aj</t>
  </si>
  <si>
    <t xml:space="preserve">   Nj             Iné</t>
  </si>
  <si>
    <t>počet dní</t>
  </si>
  <si>
    <t>počet detí</t>
  </si>
  <si>
    <t>Barónka 17</t>
  </si>
  <si>
    <t>-</t>
  </si>
  <si>
    <t>tanec, Hv</t>
  </si>
  <si>
    <t>tanečný, Aj, šik.ruky</t>
  </si>
  <si>
    <t>Cyprichova 74</t>
  </si>
  <si>
    <t>Gelnická 34</t>
  </si>
  <si>
    <t>Hubeného 25</t>
  </si>
  <si>
    <t>Koniarkova 9</t>
  </si>
  <si>
    <t>taneč. Aj šik.ruky</t>
  </si>
  <si>
    <t>noc v mš</t>
  </si>
  <si>
    <t>tanečný,výtvarný</t>
  </si>
  <si>
    <t>PC+IT</t>
  </si>
  <si>
    <t>13.</t>
  </si>
  <si>
    <t>Pri Šajbách 14</t>
  </si>
  <si>
    <t>env. projekty</t>
  </si>
  <si>
    <t>17.</t>
  </si>
  <si>
    <t>Tbiliská 2</t>
  </si>
  <si>
    <t>Pionierská 12</t>
  </si>
  <si>
    <t>19.</t>
  </si>
  <si>
    <t>Vihorlatská 1</t>
  </si>
  <si>
    <t xml:space="preserve">V Bratislave dňa:  16.7.2014                                                                                                                                                  </t>
  </si>
  <si>
    <t>MESTSKÁ  ČASŤ   BRATISLAVA  -  NOVÉ  MESTO</t>
  </si>
  <si>
    <t>Miestny  úrad  Bratislava - Nové  Mesto, Junácka 1,  832 91  Bratislava</t>
  </si>
  <si>
    <t>Tabuľka č. 3</t>
  </si>
  <si>
    <t>Štatistické údaje - základné  školy v škol.  roku 2013/2014</t>
  </si>
  <si>
    <t>Základná škola</t>
  </si>
  <si>
    <t>Počet tried</t>
  </si>
  <si>
    <t>Počet žiakov</t>
  </si>
  <si>
    <r>
      <t>ø</t>
    </r>
    <r>
      <rPr>
        <b/>
        <sz val="10"/>
        <rFont val="Times New Roman CE"/>
        <family val="1"/>
      </rPr>
      <t xml:space="preserve"> žiak na triedu</t>
    </r>
  </si>
  <si>
    <t>Počet dievčat</t>
  </si>
  <si>
    <t>Počet žiakov      v zahraničí</t>
  </si>
  <si>
    <t>Počet žiakov       v ŠKD</t>
  </si>
  <si>
    <t xml:space="preserve"> Strav. žiakov v ŠJ v%  </t>
  </si>
  <si>
    <t>Počet žiakov v škole prírody</t>
  </si>
  <si>
    <t>Počet žiakov na lyžiarskom výcviku</t>
  </si>
  <si>
    <t>na I. st.</t>
  </si>
  <si>
    <t>na II. st.</t>
  </si>
  <si>
    <t>Celkom</t>
  </si>
  <si>
    <t>na l.st.</t>
  </si>
  <si>
    <t>Cádrova SVK</t>
  </si>
  <si>
    <t>Česká</t>
  </si>
  <si>
    <t>Jeséniova</t>
  </si>
  <si>
    <t>Kalinčiakova</t>
  </si>
  <si>
    <t>Odborárska</t>
  </si>
  <si>
    <t>Riazanská</t>
  </si>
  <si>
    <t>Sibírska</t>
  </si>
  <si>
    <t>Za kasárňou</t>
  </si>
  <si>
    <t>Súkromná škola</t>
  </si>
  <si>
    <t>Hubeného</t>
  </si>
  <si>
    <t>Plickova</t>
  </si>
  <si>
    <t>Tbiliská</t>
  </si>
  <si>
    <t>Jána de La Salle</t>
  </si>
  <si>
    <t>Osloboditeľská</t>
  </si>
  <si>
    <t>Jána Pavla II.</t>
  </si>
  <si>
    <t>Spolu celkom</t>
  </si>
  <si>
    <t xml:space="preserve">V Bratislave dňa: 16.7.2014                                                                        </t>
  </si>
  <si>
    <t>MESTSKÁ   ČASŤ   BRATISLAVA - NOVÉ  MESTO</t>
  </si>
  <si>
    <t xml:space="preserve">Miestny  úrad  Bratislava - Nové  Mesto,  Junácka  1,  832 91 Bratislava </t>
  </si>
  <si>
    <t>Tabuľka č. 4</t>
  </si>
  <si>
    <t>Prospech, dochádzka a správanie žiakov základných škôl v školskom roku 2013/2014</t>
  </si>
  <si>
    <t>Prospech žiakov</t>
  </si>
  <si>
    <t>Správanie žiakov</t>
  </si>
  <si>
    <t>Počet  pochvál</t>
  </si>
  <si>
    <t>Počet pokarhaní</t>
  </si>
  <si>
    <t>Dochádzka žiakov</t>
  </si>
  <si>
    <t>prospelo</t>
  </si>
  <si>
    <t>% žiakov prospelo</t>
  </si>
  <si>
    <t>neprospelo</t>
  </si>
  <si>
    <t>neklasifik.</t>
  </si>
  <si>
    <t>komisionál. sk</t>
  </si>
  <si>
    <t>II. stupeň</t>
  </si>
  <si>
    <t>III.  stupeň</t>
  </si>
  <si>
    <t>IV. stupeň</t>
  </si>
  <si>
    <t>Riad. školy</t>
  </si>
  <si>
    <t>Tr.uč.</t>
  </si>
  <si>
    <t>Tr. uč.</t>
  </si>
  <si>
    <t>Poč. hod. ospr. absen.</t>
  </si>
  <si>
    <t>O na žiaka</t>
  </si>
  <si>
    <t>Počet  hod.  neospr.  absencie</t>
  </si>
  <si>
    <t>Spolu vymeškali</t>
  </si>
  <si>
    <t>Cádrova</t>
  </si>
  <si>
    <t xml:space="preserve">V Bratislave dňa:16.7.2014                                                                                                                                          </t>
  </si>
  <si>
    <t xml:space="preserve">                                                                                             Mestská  časť  Bratislava - Nové  Mesto</t>
  </si>
  <si>
    <t>Zoznam  ZŠ</t>
  </si>
  <si>
    <t xml:space="preserve">                                                                                 Celoplošné  testovanie deviatakov (monitor  v  %)</t>
  </si>
  <si>
    <t xml:space="preserve">           školský  rok  2013/2014</t>
  </si>
  <si>
    <t>2007/2008</t>
  </si>
  <si>
    <t>2008/2009</t>
  </si>
  <si>
    <t>2009/2010</t>
  </si>
  <si>
    <t>2010/2011</t>
  </si>
  <si>
    <t>2011/2012</t>
  </si>
  <si>
    <t xml:space="preserve">2012/2013 </t>
  </si>
  <si>
    <t>2013/2014</t>
  </si>
  <si>
    <t>,</t>
  </si>
  <si>
    <t>SJ</t>
  </si>
  <si>
    <t>M</t>
  </si>
  <si>
    <t xml:space="preserve"> Riaditeľ  školy</t>
  </si>
  <si>
    <t>priemer  SR</t>
  </si>
  <si>
    <t>Mgr. Róbert Popluhár</t>
  </si>
  <si>
    <t>ZŠ Cádrova</t>
  </si>
  <si>
    <t>Mgr. Iveta  Kopásková</t>
  </si>
  <si>
    <t xml:space="preserve">ZŠ Česká </t>
  </si>
  <si>
    <t>PaedDr. Eva Galaunerová</t>
  </si>
  <si>
    <t xml:space="preserve">ZŠ Jeséniova </t>
  </si>
  <si>
    <t>Dušan Noga</t>
  </si>
  <si>
    <t xml:space="preserve">ZŠ Kalinčiakova </t>
  </si>
  <si>
    <t>Mgr. Ľubica Daneková</t>
  </si>
  <si>
    <t xml:space="preserve">ZŠ Odborárska </t>
  </si>
  <si>
    <t>Mgr. Michal Ulmann</t>
  </si>
  <si>
    <t xml:space="preserve">ZŠ Riazanská </t>
  </si>
  <si>
    <t>Mgr. Milena Partelová</t>
  </si>
  <si>
    <t xml:space="preserve">ZŠ Sibírska </t>
  </si>
  <si>
    <t>Mgr. Roman Fremal</t>
  </si>
  <si>
    <t xml:space="preserve"> ZŠ Za kasárňou </t>
  </si>
  <si>
    <t>priemer  MČ</t>
  </si>
  <si>
    <t>Vysvetlivky:</t>
  </si>
  <si>
    <t>najlepší</t>
  </si>
  <si>
    <t>najslabší</t>
  </si>
  <si>
    <t>Miestny  úrad  Bratislava - Nové  Mesto,  Junácka  1,  832 91  Bratislava</t>
  </si>
  <si>
    <t>Tabuľka č. 6</t>
  </si>
  <si>
    <t>Rozmiestnenie žiakov  končiacich v  ZŠ v školskom roku 2013/2014</t>
  </si>
  <si>
    <t>Počet žiakov končiacich  ZŠ v</t>
  </si>
  <si>
    <t xml:space="preserve">Rozmiestnenie žiakov </t>
  </si>
  <si>
    <t>Poznámka</t>
  </si>
  <si>
    <t xml:space="preserve"> 5.ročníku</t>
  </si>
  <si>
    <t>7.ročníku</t>
  </si>
  <si>
    <t xml:space="preserve"> 8.ročníku</t>
  </si>
  <si>
    <t xml:space="preserve"> 9.ročníku</t>
  </si>
  <si>
    <t>Gymnáziá     8-ročné</t>
  </si>
  <si>
    <t>Gymnáziá  biling.  5-roč.</t>
  </si>
  <si>
    <t xml:space="preserve">   Gymnáziá     4-ročné</t>
  </si>
  <si>
    <t>Stredné  odborné  školy</t>
  </si>
  <si>
    <t>študujú  v zahraničí</t>
  </si>
  <si>
    <t>Súkr. šk. Cádrova</t>
  </si>
  <si>
    <t xml:space="preserve">V Bratislave dňa: 16.7.2014                                                                                                                    </t>
  </si>
  <si>
    <t>Miestny  úrad  Bratislava - Nové  Mesto,  Junácka  1,  832 91</t>
  </si>
  <si>
    <t>I. stupeň-ZŠ Cádrova</t>
  </si>
  <si>
    <t>Predmety</t>
  </si>
  <si>
    <t>SJL</t>
  </si>
  <si>
    <t>ANJ</t>
  </si>
  <si>
    <t>MAT</t>
  </si>
  <si>
    <t>IFV</t>
  </si>
  <si>
    <t>PDA</t>
  </si>
  <si>
    <t>VLA</t>
  </si>
  <si>
    <t>HUV</t>
  </si>
  <si>
    <t>VYV</t>
  </si>
  <si>
    <t>TEV</t>
  </si>
  <si>
    <t>1.ročník</t>
  </si>
  <si>
    <t>2. ročník</t>
  </si>
  <si>
    <t>3. ročník</t>
  </si>
  <si>
    <t>4. ročník</t>
  </si>
  <si>
    <t>II. stupeň  ZŠ.Cádrova 23, 831 01 Bratislava</t>
  </si>
  <si>
    <t>FJ</t>
  </si>
  <si>
    <t>DEJ</t>
  </si>
  <si>
    <t>GEG</t>
  </si>
  <si>
    <t>BIO</t>
  </si>
  <si>
    <t>FYZ</t>
  </si>
  <si>
    <t>CHE</t>
  </si>
  <si>
    <t>OBV</t>
  </si>
  <si>
    <t>TEH</t>
  </si>
  <si>
    <t>INF</t>
  </si>
  <si>
    <t>5. ročník</t>
  </si>
  <si>
    <t>6. ročník</t>
  </si>
  <si>
    <t>7. ročník</t>
  </si>
  <si>
    <t>8. ročník</t>
  </si>
  <si>
    <t>9. ročník</t>
  </si>
  <si>
    <t>Monitor - 9.roč.</t>
  </si>
  <si>
    <t>I. stupeň-ZŠ s MŠ Česká 10</t>
  </si>
  <si>
    <t>II. stupeň  ZŠ s MŠ Česká 10</t>
  </si>
  <si>
    <t>RUJ</t>
  </si>
  <si>
    <t>TSV</t>
  </si>
  <si>
    <t>I. stupeň-ZŠ s MŠ Jeséniova 54, Bratislava</t>
  </si>
  <si>
    <t>II. stupeň  ZŠ s MŠ Jeséniova 54, Bratislava</t>
  </si>
  <si>
    <t>NEJ</t>
  </si>
  <si>
    <t>Hodnotenie výchovno-vzdelávacích výsledkov za II. polrok školského roka 2013/2014</t>
  </si>
  <si>
    <t>Hodnotenie výchovno-vzdelávacích výsledkov za II. polrok šk. roka 2013/2014</t>
  </si>
  <si>
    <t>I. stupeň-ZŠ  Kalinčiakova 12</t>
  </si>
  <si>
    <t>I. stupeň-ZŠ Odborárska 2, Bratislava</t>
  </si>
  <si>
    <t>I. stupeň-ZŠ  Riazanská</t>
  </si>
  <si>
    <t>I. stupeň-ZŠ, Sibírska 39</t>
  </si>
  <si>
    <t>J</t>
  </si>
  <si>
    <t>II. stupeň  ZŠ  Odborárska 2  Bratislava</t>
  </si>
  <si>
    <t>ŠJ</t>
  </si>
  <si>
    <t>II. stupeň  ZŠ, Sibírska 39</t>
  </si>
  <si>
    <t>OBN</t>
  </si>
  <si>
    <t>II. stupeň  ZŠ  Kalinčiakova 12</t>
  </si>
  <si>
    <t>2CJ</t>
  </si>
  <si>
    <t>VYV/VUM</t>
  </si>
  <si>
    <t>TEH/SEE</t>
  </si>
  <si>
    <t>výtvarný,tanečný,futbal</t>
  </si>
  <si>
    <t>tanečný</t>
  </si>
  <si>
    <t>x 86</t>
  </si>
  <si>
    <t>x 78</t>
  </si>
  <si>
    <t>futbal,tanečná,šikovné ruky</t>
  </si>
  <si>
    <t>leco dacta, pc  kidmarkt</t>
  </si>
  <si>
    <t>Hopík,tan.gymn.10 d,11d,gymn</t>
  </si>
  <si>
    <t>šik.ruky, ANJ</t>
  </si>
  <si>
    <t>envir.</t>
  </si>
  <si>
    <t>Vv, HPV</t>
  </si>
  <si>
    <t>Envir. Vých.</t>
  </si>
  <si>
    <t>I. stupeň-ZŠ  Za kasárňou</t>
  </si>
  <si>
    <t>II. stupeň  ZŠ  Za kasárňou</t>
  </si>
  <si>
    <t>1 nepokračuje</t>
  </si>
  <si>
    <t>*30</t>
  </si>
  <si>
    <t>*27</t>
  </si>
  <si>
    <t>*španielsky  jyzyk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</si>
</sst>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S_k_-;\-* #,##0.00\ _S_k_-;_-* \-??\ _S_k_-;_-@_-"/>
    <numFmt numFmtId="173" formatCode="0.0"/>
    <numFmt numFmtId="174" formatCode="0.0%"/>
    <numFmt numFmtId="175" formatCode="_-* #,##0.00\ _€_-;\-* #,##0.00\ _€_-;_-* \-??\ _€_-;_-@_-"/>
    <numFmt numFmtId="176" formatCode="#,##0.0\ _S_k"/>
    <numFmt numFmtId="177" formatCode="#,##0.00\ _S_k"/>
    <numFmt numFmtId="178" formatCode="0/0"/>
    <numFmt numFmtId="179" formatCode="#,##0.00_ ;\-#,##0.00\ "/>
    <numFmt numFmtId="180" formatCode="0.000%"/>
    <numFmt numFmtId="181" formatCode="#,##0\ _S_k"/>
    <numFmt numFmtId="182" formatCode="#,##0.000\ _S_k"/>
    <numFmt numFmtId="183" formatCode="#,##0.000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"/>
    <numFmt numFmtId="189" formatCode="0.0000"/>
  </numFmts>
  <fonts count="8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17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20"/>
      <name val="Calibri"/>
      <family val="2"/>
    </font>
    <font>
      <sz val="12"/>
      <name val="Times New Roman CE"/>
      <family val="1"/>
    </font>
    <font>
      <b/>
      <sz val="2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"/>
      <family val="2"/>
    </font>
    <font>
      <sz val="11"/>
      <name val="Times New Roman CE"/>
      <family val="1"/>
    </font>
    <font>
      <sz val="14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8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11.05"/>
      <color indexed="8"/>
      <name val="Arial"/>
      <family val="0"/>
    </font>
    <font>
      <sz val="10"/>
      <color indexed="8"/>
      <name val="Arial"/>
      <family val="0"/>
    </font>
    <font>
      <sz val="11.45"/>
      <color indexed="8"/>
      <name val="Arial"/>
      <family val="0"/>
    </font>
    <font>
      <sz val="15.5"/>
      <color indexed="8"/>
      <name val="Arial"/>
      <family val="0"/>
    </font>
    <font>
      <sz val="13.1"/>
      <color indexed="8"/>
      <name val="Arial"/>
      <family val="2"/>
    </font>
    <font>
      <sz val="9.75"/>
      <color indexed="8"/>
      <name val="Arial"/>
      <family val="2"/>
    </font>
    <font>
      <sz val="13.55"/>
      <color indexed="8"/>
      <name val="Arial"/>
      <family val="2"/>
    </font>
    <font>
      <sz val="12.05"/>
      <color indexed="8"/>
      <name val="Arial"/>
      <family val="0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.45"/>
      <color indexed="8"/>
      <name val="Arial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2" fontId="1" fillId="0" borderId="0">
      <alignment/>
      <protection/>
    </xf>
    <xf numFmtId="175" fontId="1" fillId="0" borderId="0" applyFill="0" applyBorder="0" applyAlignment="0" applyProtection="0"/>
    <xf numFmtId="16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21" borderId="5" applyNumberFormat="0" applyAlignment="0" applyProtection="0"/>
    <xf numFmtId="0" fontId="15" fillId="7" borderId="1" applyNumberFormat="0" applyAlignment="0" applyProtection="0"/>
    <xf numFmtId="0" fontId="16" fillId="21" borderId="5" applyNumberFormat="0" applyAlignment="0" applyProtection="0"/>
    <xf numFmtId="0" fontId="17" fillId="0" borderId="6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0" fillId="23" borderId="7" applyNumberFormat="0" applyAlignment="0" applyProtection="0"/>
    <xf numFmtId="0" fontId="24" fillId="0" borderId="6" applyNumberFormat="0" applyFill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1" applyNumberFormat="0" applyAlignment="0" applyProtection="0"/>
    <xf numFmtId="0" fontId="31" fillId="20" borderId="1" applyNumberFormat="0" applyAlignment="0" applyProtection="0"/>
    <xf numFmtId="0" fontId="32" fillId="20" borderId="8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806">
    <xf numFmtId="0" fontId="0" fillId="0" borderId="0" xfId="0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textRotation="90"/>
    </xf>
    <xf numFmtId="0" fontId="38" fillId="0" borderId="11" xfId="0" applyFont="1" applyBorder="1" applyAlignment="1">
      <alignment horizontal="center" textRotation="90" wrapText="1" shrinkToFit="1"/>
    </xf>
    <xf numFmtId="0" fontId="38" fillId="0" borderId="12" xfId="0" applyFont="1" applyBorder="1" applyAlignment="1">
      <alignment horizontal="center" textRotation="90" wrapText="1" shrinkToFit="1"/>
    </xf>
    <xf numFmtId="0" fontId="38" fillId="0" borderId="12" xfId="0" applyFont="1" applyBorder="1" applyAlignment="1">
      <alignment horizontal="center" textRotation="90"/>
    </xf>
    <xf numFmtId="0" fontId="38" fillId="0" borderId="13" xfId="0" applyFont="1" applyBorder="1" applyAlignment="1">
      <alignment horizontal="center" textRotation="90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textRotation="90"/>
    </xf>
    <xf numFmtId="0" fontId="38" fillId="0" borderId="15" xfId="0" applyFont="1" applyBorder="1" applyAlignment="1">
      <alignment horizontal="center" textRotation="90" wrapText="1" shrinkToFit="1"/>
    </xf>
    <xf numFmtId="0" fontId="38" fillId="0" borderId="16" xfId="0" applyFont="1" applyBorder="1" applyAlignment="1">
      <alignment horizontal="center" textRotation="90" wrapText="1" shrinkToFit="1"/>
    </xf>
    <xf numFmtId="0" fontId="38" fillId="0" borderId="16" xfId="0" applyFont="1" applyBorder="1" applyAlignment="1">
      <alignment horizontal="center" textRotation="90"/>
    </xf>
    <xf numFmtId="0" fontId="38" fillId="0" borderId="17" xfId="0" applyFont="1" applyBorder="1" applyAlignment="1">
      <alignment horizontal="center" textRotation="90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9" fontId="35" fillId="0" borderId="21" xfId="0" applyNumberFormat="1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9" fontId="38" fillId="0" borderId="13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textRotation="90" wrapText="1"/>
    </xf>
    <xf numFmtId="0" fontId="41" fillId="0" borderId="23" xfId="0" applyFont="1" applyBorder="1" applyAlignment="1">
      <alignment horizontal="center" vertical="center" textRotation="90" wrapText="1"/>
    </xf>
    <xf numFmtId="0" fontId="41" fillId="0" borderId="24" xfId="0" applyFont="1" applyBorder="1" applyAlignment="1">
      <alignment horizontal="center" vertical="center" textRotation="90" wrapText="1"/>
    </xf>
    <xf numFmtId="0" fontId="41" fillId="0" borderId="25" xfId="0" applyFont="1" applyBorder="1" applyAlignment="1">
      <alignment horizontal="center" vertical="center" textRotation="90" wrapText="1"/>
    </xf>
    <xf numFmtId="0" fontId="41" fillId="0" borderId="26" xfId="0" applyFont="1" applyBorder="1" applyAlignment="1">
      <alignment horizontal="center" vertical="center" textRotation="90" wrapText="1"/>
    </xf>
    <xf numFmtId="0" fontId="41" fillId="0" borderId="27" xfId="0" applyFont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center" textRotation="90" wrapText="1"/>
    </xf>
    <xf numFmtId="0" fontId="42" fillId="0" borderId="24" xfId="0" applyFont="1" applyBorder="1" applyAlignment="1">
      <alignment horizontal="center"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3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37" xfId="0" applyFont="1" applyBorder="1" applyAlignment="1">
      <alignment/>
    </xf>
    <xf numFmtId="0" fontId="42" fillId="0" borderId="4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0" xfId="0" applyFont="1" applyBorder="1" applyAlignment="1">
      <alignment/>
    </xf>
    <xf numFmtId="0" fontId="41" fillId="0" borderId="4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35" fillId="0" borderId="43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Font="1" applyFill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38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41" fillId="3" borderId="39" xfId="0" applyFont="1" applyFill="1" applyBorder="1" applyAlignment="1">
      <alignment horizontal="center" vertical="center" textRotation="90"/>
    </xf>
    <xf numFmtId="0" fontId="41" fillId="11" borderId="39" xfId="0" applyFont="1" applyFill="1" applyBorder="1" applyAlignment="1">
      <alignment horizontal="center" vertical="center" textRotation="90"/>
    </xf>
    <xf numFmtId="0" fontId="41" fillId="6" borderId="39" xfId="0" applyFont="1" applyFill="1" applyBorder="1" applyAlignment="1">
      <alignment horizontal="center" vertical="center" textRotation="90"/>
    </xf>
    <xf numFmtId="0" fontId="41" fillId="5" borderId="39" xfId="0" applyFont="1" applyFill="1" applyBorder="1" applyAlignment="1">
      <alignment horizontal="center" vertical="center" textRotation="90"/>
    </xf>
    <xf numFmtId="0" fontId="41" fillId="0" borderId="39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20" borderId="37" xfId="0" applyFont="1" applyFill="1" applyBorder="1" applyAlignment="1">
      <alignment horizontal="center" vertical="center" textRotation="90"/>
    </xf>
    <xf numFmtId="0" fontId="41" fillId="25" borderId="39" xfId="0" applyFont="1" applyFill="1" applyBorder="1" applyAlignment="1">
      <alignment horizontal="center" vertical="center" textRotation="90"/>
    </xf>
    <xf numFmtId="0" fontId="41" fillId="18" borderId="39" xfId="0" applyFont="1" applyFill="1" applyBorder="1" applyAlignment="1">
      <alignment horizontal="center" vertical="center" textRotation="90"/>
    </xf>
    <xf numFmtId="0" fontId="41" fillId="0" borderId="45" xfId="0" applyFont="1" applyBorder="1" applyAlignment="1">
      <alignment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3" borderId="48" xfId="0" applyFont="1" applyFill="1" applyBorder="1" applyAlignment="1">
      <alignment horizontal="center"/>
    </xf>
    <xf numFmtId="0" fontId="42" fillId="11" borderId="48" xfId="0" applyFont="1" applyFill="1" applyBorder="1" applyAlignment="1">
      <alignment horizontal="center"/>
    </xf>
    <xf numFmtId="0" fontId="42" fillId="6" borderId="48" xfId="0" applyFont="1" applyFill="1" applyBorder="1" applyAlignment="1">
      <alignment horizontal="center"/>
    </xf>
    <xf numFmtId="0" fontId="42" fillId="5" borderId="48" xfId="0" applyFont="1" applyFill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42" fillId="20" borderId="50" xfId="0" applyFont="1" applyFill="1" applyBorder="1" applyAlignment="1">
      <alignment horizontal="center"/>
    </xf>
    <xf numFmtId="9" fontId="42" fillId="24" borderId="46" xfId="91" applyFont="1" applyFill="1" applyBorder="1" applyAlignment="1" applyProtection="1">
      <alignment horizontal="center"/>
      <protection/>
    </xf>
    <xf numFmtId="9" fontId="42" fillId="24" borderId="47" xfId="0" applyNumberFormat="1" applyFont="1" applyFill="1" applyBorder="1" applyAlignment="1">
      <alignment horizontal="center"/>
    </xf>
    <xf numFmtId="9" fontId="42" fillId="25" borderId="48" xfId="0" applyNumberFormat="1" applyFont="1" applyFill="1" applyBorder="1" applyAlignment="1">
      <alignment horizontal="center"/>
    </xf>
    <xf numFmtId="0" fontId="42" fillId="18" borderId="48" xfId="0" applyFont="1" applyFill="1" applyBorder="1" applyAlignment="1">
      <alignment horizontal="center"/>
    </xf>
    <xf numFmtId="0" fontId="42" fillId="26" borderId="51" xfId="0" applyFont="1" applyFill="1" applyBorder="1" applyAlignment="1">
      <alignment horizontal="center"/>
    </xf>
    <xf numFmtId="0" fontId="41" fillId="0" borderId="52" xfId="0" applyFont="1" applyBorder="1" applyAlignment="1">
      <alignment/>
    </xf>
    <xf numFmtId="0" fontId="42" fillId="3" borderId="25" xfId="0" applyFont="1" applyFill="1" applyBorder="1" applyAlignment="1">
      <alignment horizontal="center"/>
    </xf>
    <xf numFmtId="0" fontId="42" fillId="11" borderId="25" xfId="0" applyFont="1" applyFill="1" applyBorder="1" applyAlignment="1">
      <alignment horizontal="center"/>
    </xf>
    <xf numFmtId="0" fontId="42" fillId="6" borderId="25" xfId="0" applyFont="1" applyFill="1" applyBorder="1" applyAlignment="1">
      <alignment horizontal="center"/>
    </xf>
    <xf numFmtId="0" fontId="42" fillId="5" borderId="25" xfId="0" applyFont="1" applyFill="1" applyBorder="1" applyAlignment="1">
      <alignment horizontal="center"/>
    </xf>
    <xf numFmtId="0" fontId="42" fillId="20" borderId="28" xfId="0" applyFont="1" applyFill="1" applyBorder="1" applyAlignment="1">
      <alignment horizontal="center"/>
    </xf>
    <xf numFmtId="9" fontId="42" fillId="24" borderId="24" xfId="0" applyNumberFormat="1" applyFont="1" applyFill="1" applyBorder="1" applyAlignment="1">
      <alignment horizontal="center"/>
    </xf>
    <xf numFmtId="9" fontId="42" fillId="24" borderId="30" xfId="0" applyNumberFormat="1" applyFont="1" applyFill="1" applyBorder="1" applyAlignment="1">
      <alignment horizontal="center"/>
    </xf>
    <xf numFmtId="9" fontId="42" fillId="25" borderId="25" xfId="0" applyNumberFormat="1" applyFont="1" applyFill="1" applyBorder="1" applyAlignment="1">
      <alignment horizontal="center"/>
    </xf>
    <xf numFmtId="0" fontId="42" fillId="18" borderId="25" xfId="0" applyFont="1" applyFill="1" applyBorder="1" applyAlignment="1">
      <alignment horizontal="center"/>
    </xf>
    <xf numFmtId="0" fontId="42" fillId="26" borderId="29" xfId="0" applyFont="1" applyFill="1" applyBorder="1" applyAlignment="1">
      <alignment horizontal="center"/>
    </xf>
    <xf numFmtId="0" fontId="41" fillId="0" borderId="33" xfId="0" applyFont="1" applyBorder="1" applyAlignment="1">
      <alignment/>
    </xf>
    <xf numFmtId="0" fontId="42" fillId="3" borderId="21" xfId="0" applyFont="1" applyFill="1" applyBorder="1" applyAlignment="1">
      <alignment horizontal="center"/>
    </xf>
    <xf numFmtId="0" fontId="42" fillId="11" borderId="20" xfId="0" applyFont="1" applyFill="1" applyBorder="1" applyAlignment="1">
      <alignment horizontal="center"/>
    </xf>
    <xf numFmtId="0" fontId="42" fillId="5" borderId="20" xfId="0" applyFont="1" applyFill="1" applyBorder="1" applyAlignment="1">
      <alignment horizontal="center"/>
    </xf>
    <xf numFmtId="0" fontId="42" fillId="20" borderId="21" xfId="0" applyFont="1" applyFill="1" applyBorder="1" applyAlignment="1">
      <alignment horizontal="center"/>
    </xf>
    <xf numFmtId="9" fontId="42" fillId="24" borderId="18" xfId="0" applyNumberFormat="1" applyFont="1" applyFill="1" applyBorder="1" applyAlignment="1">
      <alignment horizontal="center"/>
    </xf>
    <xf numFmtId="9" fontId="42" fillId="24" borderId="19" xfId="0" applyNumberFormat="1" applyFont="1" applyFill="1" applyBorder="1" applyAlignment="1">
      <alignment horizontal="center"/>
    </xf>
    <xf numFmtId="9" fontId="42" fillId="25" borderId="21" xfId="0" applyNumberFormat="1" applyFont="1" applyFill="1" applyBorder="1" applyAlignment="1">
      <alignment horizontal="center"/>
    </xf>
    <xf numFmtId="0" fontId="42" fillId="18" borderId="20" xfId="0" applyFont="1" applyFill="1" applyBorder="1" applyAlignment="1">
      <alignment horizontal="center"/>
    </xf>
    <xf numFmtId="0" fontId="42" fillId="26" borderId="33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1" fillId="0" borderId="53" xfId="0" applyFont="1" applyBorder="1" applyAlignment="1">
      <alignment/>
    </xf>
    <xf numFmtId="0" fontId="42" fillId="0" borderId="5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3" borderId="17" xfId="0" applyFont="1" applyFill="1" applyBorder="1" applyAlignment="1">
      <alignment horizontal="center"/>
    </xf>
    <xf numFmtId="0" fontId="42" fillId="11" borderId="17" xfId="0" applyFont="1" applyFill="1" applyBorder="1" applyAlignment="1">
      <alignment horizontal="center"/>
    </xf>
    <xf numFmtId="0" fontId="42" fillId="6" borderId="17" xfId="0" applyFont="1" applyFill="1" applyBorder="1" applyAlignment="1">
      <alignment horizontal="center"/>
    </xf>
    <xf numFmtId="0" fontId="42" fillId="5" borderId="17" xfId="0" applyFont="1" applyFill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20" borderId="16" xfId="0" applyFont="1" applyFill="1" applyBorder="1" applyAlignment="1">
      <alignment horizontal="center"/>
    </xf>
    <xf numFmtId="0" fontId="42" fillId="24" borderId="14" xfId="0" applyFont="1" applyFill="1" applyBorder="1" applyAlignment="1">
      <alignment horizontal="center"/>
    </xf>
    <xf numFmtId="0" fontId="42" fillId="24" borderId="15" xfId="0" applyFont="1" applyFill="1" applyBorder="1" applyAlignment="1">
      <alignment horizontal="center"/>
    </xf>
    <xf numFmtId="0" fontId="42" fillId="25" borderId="17" xfId="0" applyFont="1" applyFill="1" applyBorder="1" applyAlignment="1">
      <alignment horizontal="center"/>
    </xf>
    <xf numFmtId="0" fontId="42" fillId="18" borderId="17" xfId="0" applyFont="1" applyFill="1" applyBorder="1" applyAlignment="1">
      <alignment horizontal="center"/>
    </xf>
    <xf numFmtId="0" fontId="42" fillId="26" borderId="56" xfId="0" applyFont="1" applyFill="1" applyBorder="1" applyAlignment="1">
      <alignment horizontal="center"/>
    </xf>
    <xf numFmtId="0" fontId="41" fillId="0" borderId="57" xfId="0" applyFont="1" applyBorder="1" applyAlignment="1">
      <alignment/>
    </xf>
    <xf numFmtId="0" fontId="41" fillId="3" borderId="10" xfId="0" applyFont="1" applyFill="1" applyBorder="1" applyAlignment="1">
      <alignment horizontal="center"/>
    </xf>
    <xf numFmtId="0" fontId="41" fillId="11" borderId="10" xfId="0" applyFont="1" applyFill="1" applyBorder="1" applyAlignment="1">
      <alignment horizontal="center"/>
    </xf>
    <xf numFmtId="0" fontId="41" fillId="6" borderId="10" xfId="0" applyFont="1" applyFill="1" applyBorder="1" applyAlignment="1">
      <alignment horizontal="center"/>
    </xf>
    <xf numFmtId="0" fontId="41" fillId="5" borderId="10" xfId="0" applyFont="1" applyFill="1" applyBorder="1" applyAlignment="1">
      <alignment horizontal="center"/>
    </xf>
    <xf numFmtId="0" fontId="41" fillId="20" borderId="10" xfId="0" applyFont="1" applyFill="1" applyBorder="1" applyAlignment="1">
      <alignment horizontal="center"/>
    </xf>
    <xf numFmtId="9" fontId="41" fillId="24" borderId="10" xfId="0" applyNumberFormat="1" applyFont="1" applyFill="1" applyBorder="1" applyAlignment="1">
      <alignment horizontal="center"/>
    </xf>
    <xf numFmtId="9" fontId="41" fillId="24" borderId="11" xfId="0" applyNumberFormat="1" applyFont="1" applyFill="1" applyBorder="1" applyAlignment="1">
      <alignment horizontal="center"/>
    </xf>
    <xf numFmtId="9" fontId="41" fillId="25" borderId="13" xfId="0" applyNumberFormat="1" applyFont="1" applyFill="1" applyBorder="1" applyAlignment="1">
      <alignment horizontal="center"/>
    </xf>
    <xf numFmtId="0" fontId="41" fillId="18" borderId="10" xfId="0" applyFont="1" applyFill="1" applyBorder="1" applyAlignment="1">
      <alignment horizontal="center"/>
    </xf>
    <xf numFmtId="0" fontId="41" fillId="26" borderId="10" xfId="0" applyFont="1" applyFill="1" applyBorder="1" applyAlignment="1">
      <alignment horizontal="center"/>
    </xf>
    <xf numFmtId="0" fontId="42" fillId="0" borderId="52" xfId="0" applyFont="1" applyBorder="1" applyAlignment="1">
      <alignment/>
    </xf>
    <xf numFmtId="9" fontId="42" fillId="0" borderId="24" xfId="0" applyNumberFormat="1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42" fillId="0" borderId="53" xfId="0" applyFont="1" applyBorder="1" applyAlignment="1">
      <alignment/>
    </xf>
    <xf numFmtId="0" fontId="42" fillId="0" borderId="53" xfId="0" applyFont="1" applyBorder="1" applyAlignment="1">
      <alignment horizontal="center"/>
    </xf>
    <xf numFmtId="0" fontId="42" fillId="0" borderId="58" xfId="0" applyFont="1" applyBorder="1" applyAlignment="1">
      <alignment/>
    </xf>
    <xf numFmtId="0" fontId="42" fillId="0" borderId="58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1" fillId="0" borderId="59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9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1" fillId="0" borderId="38" xfId="0" applyFont="1" applyBorder="1" applyAlignment="1">
      <alignment horizontal="center" vertical="center" textRotation="90" wrapText="1"/>
    </xf>
    <xf numFmtId="0" fontId="41" fillId="3" borderId="36" xfId="0" applyFont="1" applyFill="1" applyBorder="1" applyAlignment="1">
      <alignment horizontal="center" vertical="center" textRotation="90" wrapText="1"/>
    </xf>
    <xf numFmtId="0" fontId="41" fillId="0" borderId="36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1" fillId="25" borderId="39" xfId="0" applyFont="1" applyFill="1" applyBorder="1" applyAlignment="1">
      <alignment horizontal="center" vertical="center" textRotation="90" wrapText="1"/>
    </xf>
    <xf numFmtId="0" fontId="42" fillId="0" borderId="45" xfId="0" applyFont="1" applyBorder="1" applyAlignment="1">
      <alignment vertical="center"/>
    </xf>
    <xf numFmtId="0" fontId="46" fillId="0" borderId="46" xfId="0" applyFont="1" applyBorder="1" applyAlignment="1">
      <alignment horizontal="center" vertical="center"/>
    </xf>
    <xf numFmtId="0" fontId="46" fillId="3" borderId="47" xfId="0" applyFont="1" applyFill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3" fontId="42" fillId="0" borderId="46" xfId="0" applyNumberFormat="1" applyFont="1" applyBorder="1" applyAlignment="1">
      <alignment horizontal="center" vertical="center"/>
    </xf>
    <xf numFmtId="173" fontId="42" fillId="0" borderId="47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53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173" fontId="46" fillId="4" borderId="19" xfId="0" applyNumberFormat="1" applyFont="1" applyFill="1" applyBorder="1" applyAlignment="1">
      <alignment horizontal="center" vertical="center"/>
    </xf>
    <xf numFmtId="0" fontId="46" fillId="3" borderId="19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173" fontId="42" fillId="0" borderId="19" xfId="0" applyNumberFormat="1" applyFont="1" applyBorder="1" applyAlignment="1">
      <alignment horizontal="center" vertical="center"/>
    </xf>
    <xf numFmtId="3" fontId="46" fillId="0" borderId="19" xfId="0" applyNumberFormat="1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7" fillId="0" borderId="38" xfId="0" applyFont="1" applyBorder="1" applyAlignment="1">
      <alignment horizontal="center" vertical="center"/>
    </xf>
    <xf numFmtId="0" fontId="47" fillId="3" borderId="36" xfId="0" applyFont="1" applyFill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25" borderId="39" xfId="0" applyFont="1" applyFill="1" applyBorder="1" applyAlignment="1">
      <alignment horizontal="center" vertical="center"/>
    </xf>
    <xf numFmtId="0" fontId="41" fillId="0" borderId="57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73" fontId="41" fillId="0" borderId="12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vertical="center"/>
    </xf>
    <xf numFmtId="0" fontId="42" fillId="0" borderId="50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52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3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7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173" fontId="53" fillId="0" borderId="0" xfId="0" applyNumberFormat="1" applyFont="1" applyAlignment="1">
      <alignment horizontal="center"/>
    </xf>
    <xf numFmtId="173" fontId="52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173" fontId="54" fillId="0" borderId="0" xfId="0" applyNumberFormat="1" applyFont="1" applyAlignment="1">
      <alignment horizontal="center"/>
    </xf>
    <xf numFmtId="173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3" fillId="0" borderId="62" xfId="0" applyFont="1" applyBorder="1" applyAlignment="1">
      <alignment horizontal="center"/>
    </xf>
    <xf numFmtId="0" fontId="53" fillId="0" borderId="63" xfId="0" applyFont="1" applyBorder="1" applyAlignment="1">
      <alignment horizontal="center"/>
    </xf>
    <xf numFmtId="0" fontId="52" fillId="0" borderId="64" xfId="0" applyFont="1" applyBorder="1" applyAlignment="1">
      <alignment/>
    </xf>
    <xf numFmtId="0" fontId="52" fillId="0" borderId="59" xfId="0" applyFont="1" applyBorder="1" applyAlignment="1">
      <alignment/>
    </xf>
    <xf numFmtId="0" fontId="52" fillId="0" borderId="65" xfId="0" applyFont="1" applyBorder="1" applyAlignment="1">
      <alignment/>
    </xf>
    <xf numFmtId="0" fontId="52" fillId="0" borderId="27" xfId="0" applyFont="1" applyBorder="1" applyAlignment="1">
      <alignment/>
    </xf>
    <xf numFmtId="173" fontId="60" fillId="0" borderId="66" xfId="0" applyNumberFormat="1" applyFont="1" applyBorder="1" applyAlignment="1">
      <alignment horizontal="center"/>
    </xf>
    <xf numFmtId="0" fontId="60" fillId="0" borderId="66" xfId="0" applyFont="1" applyBorder="1" applyAlignment="1">
      <alignment horizontal="center"/>
    </xf>
    <xf numFmtId="173" fontId="60" fillId="0" borderId="27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49" fillId="0" borderId="30" xfId="0" applyFont="1" applyBorder="1" applyAlignment="1">
      <alignment horizontal="center" vertical="center"/>
    </xf>
    <xf numFmtId="0" fontId="55" fillId="26" borderId="28" xfId="0" applyFont="1" applyFill="1" applyBorder="1" applyAlignment="1">
      <alignment horizontal="center" vertical="center"/>
    </xf>
    <xf numFmtId="173" fontId="63" fillId="26" borderId="0" xfId="91" applyNumberFormat="1" applyFont="1" applyFill="1" applyBorder="1" applyAlignment="1" applyProtection="1">
      <alignment/>
      <protection/>
    </xf>
    <xf numFmtId="10" fontId="64" fillId="26" borderId="43" xfId="0" applyNumberFormat="1" applyFont="1" applyFill="1" applyBorder="1" applyAlignment="1">
      <alignment horizontal="center"/>
    </xf>
    <xf numFmtId="173" fontId="65" fillId="26" borderId="67" xfId="0" applyNumberFormat="1" applyFont="1" applyFill="1" applyBorder="1" applyAlignment="1">
      <alignment horizontal="center"/>
    </xf>
    <xf numFmtId="0" fontId="63" fillId="26" borderId="10" xfId="0" applyFont="1" applyFill="1" applyBorder="1" applyAlignment="1">
      <alignment horizontal="center"/>
    </xf>
    <xf numFmtId="0" fontId="63" fillId="26" borderId="13" xfId="0" applyFont="1" applyFill="1" applyBorder="1" applyAlignment="1">
      <alignment horizontal="center"/>
    </xf>
    <xf numFmtId="0" fontId="66" fillId="26" borderId="10" xfId="0" applyFont="1" applyFill="1" applyBorder="1" applyAlignment="1">
      <alignment horizontal="center"/>
    </xf>
    <xf numFmtId="0" fontId="49" fillId="26" borderId="13" xfId="0" applyFont="1" applyFill="1" applyBorder="1" applyAlignment="1">
      <alignment horizontal="center"/>
    </xf>
    <xf numFmtId="0" fontId="49" fillId="26" borderId="12" xfId="0" applyFont="1" applyFill="1" applyBorder="1" applyAlignment="1">
      <alignment horizontal="center"/>
    </xf>
    <xf numFmtId="0" fontId="60" fillId="26" borderId="13" xfId="0" applyFont="1" applyFill="1" applyBorder="1" applyAlignment="1">
      <alignment horizontal="center"/>
    </xf>
    <xf numFmtId="0" fontId="52" fillId="26" borderId="12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63" fillId="26" borderId="51" xfId="0" applyFont="1" applyFill="1" applyBorder="1" applyAlignment="1">
      <alignment horizontal="center"/>
    </xf>
    <xf numFmtId="0" fontId="63" fillId="26" borderId="31" xfId="0" applyFont="1" applyFill="1" applyBorder="1" applyAlignment="1">
      <alignment horizontal="center"/>
    </xf>
    <xf numFmtId="0" fontId="63" fillId="26" borderId="28" xfId="0" applyFont="1" applyFill="1" applyBorder="1" applyAlignment="1">
      <alignment horizontal="center"/>
    </xf>
    <xf numFmtId="0" fontId="49" fillId="26" borderId="24" xfId="0" applyFont="1" applyFill="1" applyBorder="1" applyAlignment="1">
      <alignment horizontal="center"/>
    </xf>
    <xf numFmtId="0" fontId="49" fillId="26" borderId="28" xfId="0" applyFont="1" applyFill="1" applyBorder="1" applyAlignment="1">
      <alignment horizontal="center"/>
    </xf>
    <xf numFmtId="0" fontId="54" fillId="26" borderId="46" xfId="0" applyFont="1" applyFill="1" applyBorder="1" applyAlignment="1">
      <alignment horizontal="center"/>
    </xf>
    <xf numFmtId="0" fontId="54" fillId="26" borderId="48" xfId="0" applyFont="1" applyFill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173" fontId="52" fillId="0" borderId="33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173" fontId="52" fillId="0" borderId="6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61" fillId="24" borderId="18" xfId="0" applyFont="1" applyFill="1" applyBorder="1" applyAlignment="1">
      <alignment horizontal="center" vertical="center"/>
    </xf>
    <xf numFmtId="0" fontId="52" fillId="24" borderId="21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73" fontId="52" fillId="0" borderId="18" xfId="0" applyNumberFormat="1" applyFont="1" applyBorder="1" applyAlignment="1">
      <alignment horizontal="center" vertical="center"/>
    </xf>
    <xf numFmtId="173" fontId="52" fillId="27" borderId="18" xfId="0" applyNumberFormat="1" applyFont="1" applyFill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10" borderId="21" xfId="0" applyFont="1" applyFill="1" applyBorder="1" applyAlignment="1">
      <alignment horizontal="center" vertical="center"/>
    </xf>
    <xf numFmtId="175" fontId="39" fillId="0" borderId="0" xfId="60" applyFont="1" applyFill="1" applyBorder="1" applyAlignment="1" applyProtection="1">
      <alignment/>
      <protection/>
    </xf>
    <xf numFmtId="173" fontId="52" fillId="27" borderId="68" xfId="0" applyNumberFormat="1" applyFont="1" applyFill="1" applyBorder="1" applyAlignment="1">
      <alignment horizontal="center" vertical="center"/>
    </xf>
    <xf numFmtId="173" fontId="52" fillId="0" borderId="20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73" fontId="52" fillId="10" borderId="33" xfId="0" applyNumberFormat="1" applyFont="1" applyFill="1" applyBorder="1" applyAlignment="1">
      <alignment horizontal="center" vertical="center"/>
    </xf>
    <xf numFmtId="173" fontId="52" fillId="10" borderId="68" xfId="0" applyNumberFormat="1" applyFont="1" applyFill="1" applyBorder="1" applyAlignment="1">
      <alignment horizontal="center" vertical="center"/>
    </xf>
    <xf numFmtId="0" fontId="52" fillId="10" borderId="21" xfId="0" applyFont="1" applyFill="1" applyBorder="1" applyAlignment="1">
      <alignment horizontal="center" vertical="center"/>
    </xf>
    <xf numFmtId="0" fontId="61" fillId="10" borderId="18" xfId="0" applyFont="1" applyFill="1" applyBorder="1" applyAlignment="1">
      <alignment horizontal="center" vertical="center"/>
    </xf>
    <xf numFmtId="0" fontId="52" fillId="24" borderId="33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173" fontId="52" fillId="27" borderId="33" xfId="0" applyNumberFormat="1" applyFont="1" applyFill="1" applyBorder="1" applyAlignment="1">
      <alignment horizontal="center" vertical="center"/>
    </xf>
    <xf numFmtId="0" fontId="52" fillId="27" borderId="18" xfId="0" applyFont="1" applyFill="1" applyBorder="1" applyAlignment="1">
      <alignment horizontal="center" vertical="center"/>
    </xf>
    <xf numFmtId="0" fontId="52" fillId="27" borderId="21" xfId="0" applyFont="1" applyFill="1" applyBorder="1" applyAlignment="1">
      <alignment horizontal="center" vertical="center"/>
    </xf>
    <xf numFmtId="0" fontId="61" fillId="27" borderId="18" xfId="0" applyFont="1" applyFill="1" applyBorder="1" applyAlignment="1">
      <alignment horizontal="center" vertical="center"/>
    </xf>
    <xf numFmtId="0" fontId="52" fillId="27" borderId="33" xfId="0" applyFont="1" applyFill="1" applyBorder="1" applyAlignment="1">
      <alignment horizontal="center" vertical="center"/>
    </xf>
    <xf numFmtId="0" fontId="52" fillId="27" borderId="20" xfId="0" applyFont="1" applyFill="1" applyBorder="1" applyAlignment="1">
      <alignment horizontal="center" vertical="center"/>
    </xf>
    <xf numFmtId="0" fontId="55" fillId="27" borderId="21" xfId="0" applyFont="1" applyFill="1" applyBorder="1" applyAlignment="1">
      <alignment horizontal="center" vertical="center"/>
    </xf>
    <xf numFmtId="173" fontId="52" fillId="10" borderId="18" xfId="0" applyNumberFormat="1" applyFont="1" applyFill="1" applyBorder="1" applyAlignment="1">
      <alignment horizontal="center" vertical="center"/>
    </xf>
    <xf numFmtId="0" fontId="67" fillId="10" borderId="33" xfId="0" applyFont="1" applyFill="1" applyBorder="1" applyAlignment="1">
      <alignment horizontal="center" vertical="center"/>
    </xf>
    <xf numFmtId="0" fontId="52" fillId="24" borderId="20" xfId="0" applyFont="1" applyFill="1" applyBorder="1" applyAlignment="1">
      <alignment horizontal="center" vertical="center"/>
    </xf>
    <xf numFmtId="0" fontId="55" fillId="10" borderId="18" xfId="0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55" fillId="27" borderId="18" xfId="0" applyFont="1" applyFill="1" applyBorder="1" applyAlignment="1">
      <alignment horizontal="center" vertical="center"/>
    </xf>
    <xf numFmtId="0" fontId="52" fillId="10" borderId="1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69" fillId="0" borderId="19" xfId="0" applyFont="1" applyBorder="1" applyAlignment="1">
      <alignment/>
    </xf>
    <xf numFmtId="0" fontId="62" fillId="0" borderId="20" xfId="0" applyFont="1" applyBorder="1" applyAlignment="1">
      <alignment/>
    </xf>
    <xf numFmtId="173" fontId="52" fillId="0" borderId="69" xfId="0" applyNumberFormat="1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173" fontId="52" fillId="0" borderId="70" xfId="0" applyNumberFormat="1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61" fillId="24" borderId="71" xfId="0" applyFont="1" applyFill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66" fillId="25" borderId="57" xfId="0" applyFont="1" applyFill="1" applyBorder="1" applyAlignment="1">
      <alignment vertical="center"/>
    </xf>
    <xf numFmtId="173" fontId="61" fillId="25" borderId="10" xfId="0" applyNumberFormat="1" applyFont="1" applyFill="1" applyBorder="1" applyAlignment="1">
      <alignment horizontal="center" vertical="center"/>
    </xf>
    <xf numFmtId="0" fontId="61" fillId="25" borderId="11" xfId="0" applyFont="1" applyFill="1" applyBorder="1" applyAlignment="1">
      <alignment horizontal="center" vertical="center"/>
    </xf>
    <xf numFmtId="173" fontId="61" fillId="25" borderId="12" xfId="0" applyNumberFormat="1" applyFont="1" applyFill="1" applyBorder="1" applyAlignment="1">
      <alignment horizontal="center" vertical="center"/>
    </xf>
    <xf numFmtId="0" fontId="61" fillId="25" borderId="10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center" vertical="center"/>
    </xf>
    <xf numFmtId="0" fontId="61" fillId="25" borderId="11" xfId="0" applyFont="1" applyFill="1" applyBorder="1" applyAlignment="1">
      <alignment vertical="center"/>
    </xf>
    <xf numFmtId="173" fontId="61" fillId="25" borderId="13" xfId="0" applyNumberFormat="1" applyFont="1" applyFill="1" applyBorder="1" applyAlignment="1">
      <alignment horizontal="center" vertical="center"/>
    </xf>
    <xf numFmtId="0" fontId="60" fillId="25" borderId="64" xfId="0" applyFont="1" applyFill="1" applyBorder="1" applyAlignment="1">
      <alignment vertical="center"/>
    </xf>
    <xf numFmtId="0" fontId="58" fillId="25" borderId="11" xfId="0" applyFont="1" applyFill="1" applyBorder="1" applyAlignment="1">
      <alignment vertical="center"/>
    </xf>
    <xf numFmtId="0" fontId="52" fillId="25" borderId="64" xfId="0" applyFont="1" applyFill="1" applyBorder="1" applyAlignment="1">
      <alignment vertical="center"/>
    </xf>
    <xf numFmtId="0" fontId="52" fillId="25" borderId="12" xfId="0" applyFont="1" applyFill="1" applyBorder="1" applyAlignment="1">
      <alignment vertical="center"/>
    </xf>
    <xf numFmtId="0" fontId="61" fillId="25" borderId="13" xfId="0" applyFont="1" applyFill="1" applyBorder="1" applyAlignment="1">
      <alignment horizontal="center" vertical="center"/>
    </xf>
    <xf numFmtId="0" fontId="52" fillId="25" borderId="44" xfId="0" applyFont="1" applyFill="1" applyBorder="1" applyAlignment="1">
      <alignment horizontal="center" vertical="center"/>
    </xf>
    <xf numFmtId="0" fontId="52" fillId="25" borderId="13" xfId="0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/>
    </xf>
    <xf numFmtId="0" fontId="54" fillId="25" borderId="13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52" fillId="0" borderId="0" xfId="0" applyFont="1" applyAlignment="1">
      <alignment vertical="center"/>
    </xf>
    <xf numFmtId="173" fontId="52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173" fontId="0" fillId="10" borderId="0" xfId="0" applyNumberFormat="1" applyFont="1" applyFill="1" applyAlignment="1">
      <alignment/>
    </xf>
    <xf numFmtId="173" fontId="0" fillId="27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71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5" fillId="0" borderId="52" xfId="0" applyFont="1" applyBorder="1" applyAlignment="1">
      <alignment/>
    </xf>
    <xf numFmtId="0" fontId="70" fillId="0" borderId="24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35" fillId="0" borderId="75" xfId="0" applyFont="1" applyBorder="1" applyAlignment="1">
      <alignment/>
    </xf>
    <xf numFmtId="0" fontId="35" fillId="0" borderId="53" xfId="0" applyFont="1" applyBorder="1" applyAlignment="1">
      <alignment/>
    </xf>
    <xf numFmtId="0" fontId="35" fillId="0" borderId="34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68" xfId="0" applyFont="1" applyBorder="1" applyAlignment="1">
      <alignment/>
    </xf>
    <xf numFmtId="0" fontId="71" fillId="0" borderId="68" xfId="0" applyFont="1" applyBorder="1" applyAlignment="1">
      <alignment/>
    </xf>
    <xf numFmtId="0" fontId="35" fillId="0" borderId="58" xfId="0" applyFont="1" applyBorder="1" applyAlignment="1">
      <alignment/>
    </xf>
    <xf numFmtId="0" fontId="35" fillId="0" borderId="38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76" xfId="0" applyFont="1" applyBorder="1" applyAlignment="1">
      <alignment/>
    </xf>
    <xf numFmtId="0" fontId="38" fillId="0" borderId="57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67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18" xfId="0" applyFont="1" applyBorder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173" fontId="35" fillId="0" borderId="30" xfId="0" applyNumberFormat="1" applyFont="1" applyBorder="1" applyAlignment="1">
      <alignment horizontal="center" vertical="center" wrapText="1"/>
    </xf>
    <xf numFmtId="173" fontId="35" fillId="0" borderId="28" xfId="0" applyNumberFormat="1" applyFont="1" applyBorder="1" applyAlignment="1">
      <alignment horizontal="center" vertical="center" wrapText="1"/>
    </xf>
    <xf numFmtId="173" fontId="35" fillId="0" borderId="25" xfId="0" applyNumberFormat="1" applyFont="1" applyBorder="1" applyAlignment="1">
      <alignment horizontal="center" vertical="center" wrapText="1"/>
    </xf>
    <xf numFmtId="173" fontId="35" fillId="0" borderId="30" xfId="0" applyNumberFormat="1" applyFont="1" applyBorder="1" applyAlignment="1">
      <alignment horizontal="center"/>
    </xf>
    <xf numFmtId="173" fontId="35" fillId="0" borderId="28" xfId="0" applyNumberFormat="1" applyFont="1" applyBorder="1" applyAlignment="1">
      <alignment horizontal="center"/>
    </xf>
    <xf numFmtId="173" fontId="35" fillId="0" borderId="19" xfId="0" applyNumberFormat="1" applyFont="1" applyBorder="1" applyAlignment="1">
      <alignment horizontal="center"/>
    </xf>
    <xf numFmtId="173" fontId="35" fillId="0" borderId="21" xfId="0" applyNumberFormat="1" applyFont="1" applyBorder="1" applyAlignment="1">
      <alignment horizontal="center"/>
    </xf>
    <xf numFmtId="173" fontId="35" fillId="0" borderId="20" xfId="0" applyNumberFormat="1" applyFont="1" applyBorder="1" applyAlignment="1">
      <alignment horizontal="center"/>
    </xf>
    <xf numFmtId="0" fontId="35" fillId="0" borderId="71" xfId="0" applyFont="1" applyBorder="1" applyAlignment="1">
      <alignment/>
    </xf>
    <xf numFmtId="173" fontId="35" fillId="0" borderId="74" xfId="0" applyNumberFormat="1" applyFont="1" applyBorder="1" applyAlignment="1">
      <alignment horizontal="center"/>
    </xf>
    <xf numFmtId="173" fontId="35" fillId="0" borderId="73" xfId="0" applyNumberFormat="1" applyFont="1" applyBorder="1" applyAlignment="1">
      <alignment horizontal="center"/>
    </xf>
    <xf numFmtId="173" fontId="35" fillId="0" borderId="72" xfId="0" applyNumberFormat="1" applyFont="1" applyBorder="1" applyAlignment="1">
      <alignment horizontal="center"/>
    </xf>
    <xf numFmtId="176" fontId="35" fillId="24" borderId="30" xfId="0" applyNumberFormat="1" applyFont="1" applyFill="1" applyBorder="1" applyAlignment="1">
      <alignment horizontal="center"/>
    </xf>
    <xf numFmtId="176" fontId="35" fillId="0" borderId="30" xfId="0" applyNumberFormat="1" applyFont="1" applyBorder="1" applyAlignment="1">
      <alignment horizontal="center"/>
    </xf>
    <xf numFmtId="176" fontId="35" fillId="0" borderId="30" xfId="0" applyNumberFormat="1" applyFont="1" applyFill="1" applyBorder="1" applyAlignment="1">
      <alignment horizontal="center"/>
    </xf>
    <xf numFmtId="176" fontId="35" fillId="0" borderId="28" xfId="0" applyNumberFormat="1" applyFont="1" applyBorder="1" applyAlignment="1">
      <alignment horizontal="center"/>
    </xf>
    <xf numFmtId="0" fontId="35" fillId="0" borderId="38" xfId="0" applyFont="1" applyBorder="1" applyAlignment="1">
      <alignment/>
    </xf>
    <xf numFmtId="176" fontId="35" fillId="24" borderId="15" xfId="0" applyNumberFormat="1" applyFont="1" applyFill="1" applyBorder="1" applyAlignment="1">
      <alignment horizontal="center"/>
    </xf>
    <xf numFmtId="176" fontId="35" fillId="0" borderId="15" xfId="0" applyNumberFormat="1" applyFont="1" applyBorder="1" applyAlignment="1">
      <alignment horizontal="center"/>
    </xf>
    <xf numFmtId="176" fontId="35" fillId="0" borderId="15" xfId="0" applyNumberFormat="1" applyFont="1" applyFill="1" applyBorder="1" applyAlignment="1">
      <alignment horizontal="center"/>
    </xf>
    <xf numFmtId="176" fontId="35" fillId="0" borderId="16" xfId="0" applyNumberFormat="1" applyFont="1" applyBorder="1" applyAlignment="1">
      <alignment horizontal="center"/>
    </xf>
    <xf numFmtId="173" fontId="35" fillId="0" borderId="36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176" fontId="35" fillId="24" borderId="11" xfId="0" applyNumberFormat="1" applyFont="1" applyFill="1" applyBorder="1" applyAlignment="1">
      <alignment horizontal="center"/>
    </xf>
    <xf numFmtId="176" fontId="35" fillId="0" borderId="11" xfId="0" applyNumberFormat="1" applyFont="1" applyFill="1" applyBorder="1" applyAlignment="1">
      <alignment horizontal="center"/>
    </xf>
    <xf numFmtId="176" fontId="35" fillId="0" borderId="12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24" borderId="0" xfId="0" applyFont="1" applyFill="1" applyAlignment="1">
      <alignment/>
    </xf>
    <xf numFmtId="0" fontId="35" fillId="0" borderId="0" xfId="84" applyFont="1">
      <alignment/>
      <protection/>
    </xf>
    <xf numFmtId="0" fontId="38" fillId="0" borderId="0" xfId="84" applyFont="1">
      <alignment/>
      <protection/>
    </xf>
    <xf numFmtId="0" fontId="38" fillId="0" borderId="10" xfId="84" applyFont="1" applyBorder="1" applyAlignment="1">
      <alignment horizontal="center"/>
      <protection/>
    </xf>
    <xf numFmtId="0" fontId="38" fillId="0" borderId="11" xfId="84" applyFont="1" applyBorder="1" applyAlignment="1">
      <alignment horizontal="center"/>
      <protection/>
    </xf>
    <xf numFmtId="0" fontId="38" fillId="0" borderId="12" xfId="84" applyFont="1" applyBorder="1" applyAlignment="1">
      <alignment horizontal="center"/>
      <protection/>
    </xf>
    <xf numFmtId="0" fontId="38" fillId="0" borderId="13" xfId="84" applyFont="1" applyBorder="1" applyAlignment="1">
      <alignment horizontal="center"/>
      <protection/>
    </xf>
    <xf numFmtId="0" fontId="35" fillId="0" borderId="24" xfId="84" applyFont="1" applyBorder="1">
      <alignment/>
      <protection/>
    </xf>
    <xf numFmtId="176" fontId="35" fillId="24" borderId="30" xfId="84" applyNumberFormat="1" applyFont="1" applyFill="1" applyBorder="1" applyAlignment="1">
      <alignment horizontal="center"/>
      <protection/>
    </xf>
    <xf numFmtId="176" fontId="35" fillId="0" borderId="30" xfId="84" applyNumberFormat="1" applyFont="1" applyBorder="1" applyAlignment="1">
      <alignment horizontal="center"/>
      <protection/>
    </xf>
    <xf numFmtId="176" fontId="35" fillId="0" borderId="28" xfId="84" applyNumberFormat="1" applyFont="1" applyBorder="1" applyAlignment="1">
      <alignment horizontal="center"/>
      <protection/>
    </xf>
    <xf numFmtId="173" fontId="35" fillId="0" borderId="30" xfId="84" applyNumberFormat="1" applyFont="1" applyBorder="1" applyAlignment="1">
      <alignment horizontal="center"/>
      <protection/>
    </xf>
    <xf numFmtId="0" fontId="35" fillId="0" borderId="18" xfId="84" applyFont="1" applyBorder="1">
      <alignment/>
      <protection/>
    </xf>
    <xf numFmtId="173" fontId="35" fillId="0" borderId="19" xfId="84" applyNumberFormat="1" applyFont="1" applyBorder="1" applyAlignment="1">
      <alignment horizontal="center"/>
      <protection/>
    </xf>
    <xf numFmtId="0" fontId="35" fillId="0" borderId="38" xfId="84" applyFont="1" applyBorder="1">
      <alignment/>
      <protection/>
    </xf>
    <xf numFmtId="176" fontId="35" fillId="24" borderId="15" xfId="84" applyNumberFormat="1" applyFont="1" applyFill="1" applyBorder="1" applyAlignment="1">
      <alignment horizontal="center"/>
      <protection/>
    </xf>
    <xf numFmtId="176" fontId="35" fillId="0" borderId="15" xfId="84" applyNumberFormat="1" applyFont="1" applyBorder="1" applyAlignment="1">
      <alignment horizontal="center"/>
      <protection/>
    </xf>
    <xf numFmtId="176" fontId="35" fillId="0" borderId="16" xfId="84" applyNumberFormat="1" applyFont="1" applyBorder="1" applyAlignment="1">
      <alignment horizontal="center"/>
      <protection/>
    </xf>
    <xf numFmtId="0" fontId="35" fillId="0" borderId="36" xfId="84" applyFont="1" applyBorder="1" applyAlignment="1">
      <alignment horizontal="center"/>
      <protection/>
    </xf>
    <xf numFmtId="0" fontId="38" fillId="0" borderId="10" xfId="84" applyFont="1" applyBorder="1">
      <alignment/>
      <protection/>
    </xf>
    <xf numFmtId="177" fontId="35" fillId="24" borderId="11" xfId="84" applyNumberFormat="1" applyFont="1" applyFill="1" applyBorder="1" applyAlignment="1">
      <alignment horizontal="center"/>
      <protection/>
    </xf>
    <xf numFmtId="176" fontId="35" fillId="0" borderId="11" xfId="84" applyNumberFormat="1" applyFont="1" applyBorder="1" applyAlignment="1">
      <alignment horizontal="center"/>
      <protection/>
    </xf>
    <xf numFmtId="177" fontId="35" fillId="0" borderId="11" xfId="84" applyNumberFormat="1" applyFont="1" applyBorder="1" applyAlignment="1">
      <alignment horizontal="center"/>
      <protection/>
    </xf>
    <xf numFmtId="176" fontId="35" fillId="0" borderId="12" xfId="84" applyNumberFormat="1" applyFont="1" applyBorder="1" applyAlignment="1">
      <alignment horizontal="center"/>
      <protection/>
    </xf>
    <xf numFmtId="0" fontId="35" fillId="0" borderId="13" xfId="84" applyFont="1" applyBorder="1" applyAlignment="1">
      <alignment horizontal="center"/>
      <protection/>
    </xf>
    <xf numFmtId="0" fontId="35" fillId="0" borderId="0" xfId="85" applyFont="1">
      <alignment/>
      <protection/>
    </xf>
    <xf numFmtId="0" fontId="38" fillId="0" borderId="0" xfId="85" applyFont="1">
      <alignment/>
      <protection/>
    </xf>
    <xf numFmtId="0" fontId="35" fillId="0" borderId="0" xfId="87" applyFont="1">
      <alignment/>
      <protection/>
    </xf>
    <xf numFmtId="0" fontId="35" fillId="0" borderId="0" xfId="86" applyFont="1">
      <alignment/>
      <protection/>
    </xf>
    <xf numFmtId="0" fontId="35" fillId="0" borderId="0" xfId="88" applyFont="1">
      <alignment/>
      <protection/>
    </xf>
    <xf numFmtId="0" fontId="42" fillId="28" borderId="21" xfId="0" applyFont="1" applyFill="1" applyBorder="1" applyAlignment="1">
      <alignment horizontal="center"/>
    </xf>
    <xf numFmtId="0" fontId="42" fillId="29" borderId="21" xfId="0" applyFont="1" applyFill="1" applyBorder="1" applyAlignment="1">
      <alignment horizontal="center"/>
    </xf>
    <xf numFmtId="0" fontId="42" fillId="30" borderId="21" xfId="0" applyFont="1" applyFill="1" applyBorder="1" applyAlignment="1">
      <alignment horizontal="center"/>
    </xf>
    <xf numFmtId="0" fontId="42" fillId="31" borderId="21" xfId="0" applyFont="1" applyFill="1" applyBorder="1" applyAlignment="1">
      <alignment horizontal="center"/>
    </xf>
    <xf numFmtId="0" fontId="42" fillId="32" borderId="21" xfId="0" applyFont="1" applyFill="1" applyBorder="1" applyAlignment="1">
      <alignment horizontal="center"/>
    </xf>
    <xf numFmtId="9" fontId="42" fillId="33" borderId="18" xfId="0" applyNumberFormat="1" applyFont="1" applyFill="1" applyBorder="1" applyAlignment="1">
      <alignment horizontal="center"/>
    </xf>
    <xf numFmtId="9" fontId="42" fillId="33" borderId="19" xfId="0" applyNumberFormat="1" applyFont="1" applyFill="1" applyBorder="1" applyAlignment="1">
      <alignment horizontal="center"/>
    </xf>
    <xf numFmtId="9" fontId="42" fillId="34" borderId="21" xfId="0" applyNumberFormat="1" applyFont="1" applyFill="1" applyBorder="1" applyAlignment="1">
      <alignment horizontal="center"/>
    </xf>
    <xf numFmtId="0" fontId="42" fillId="35" borderId="2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6" fillId="28" borderId="19" xfId="0" applyFont="1" applyFill="1" applyBorder="1" applyAlignment="1">
      <alignment horizontal="center" vertical="center"/>
    </xf>
    <xf numFmtId="0" fontId="38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left" vertical="center" wrapText="1"/>
    </xf>
    <xf numFmtId="173" fontId="35" fillId="0" borderId="82" xfId="0" applyNumberFormat="1" applyFont="1" applyBorder="1" applyAlignment="1">
      <alignment horizontal="center" vertical="center" wrapText="1"/>
    </xf>
    <xf numFmtId="173" fontId="35" fillId="0" borderId="83" xfId="0" applyNumberFormat="1" applyFont="1" applyBorder="1" applyAlignment="1">
      <alignment horizontal="center" vertical="center" wrapText="1"/>
    </xf>
    <xf numFmtId="0" fontId="35" fillId="0" borderId="81" xfId="0" applyFont="1" applyBorder="1" applyAlignment="1">
      <alignment/>
    </xf>
    <xf numFmtId="173" fontId="35" fillId="0" borderId="82" xfId="0" applyNumberFormat="1" applyFont="1" applyBorder="1" applyAlignment="1">
      <alignment horizontal="center"/>
    </xf>
    <xf numFmtId="173" fontId="35" fillId="0" borderId="83" xfId="0" applyNumberFormat="1" applyFont="1" applyBorder="1" applyAlignment="1">
      <alignment horizontal="center"/>
    </xf>
    <xf numFmtId="0" fontId="35" fillId="0" borderId="84" xfId="0" applyFont="1" applyBorder="1" applyAlignment="1">
      <alignment/>
    </xf>
    <xf numFmtId="173" fontId="35" fillId="0" borderId="85" xfId="0" applyNumberFormat="1" applyFont="1" applyBorder="1" applyAlignment="1">
      <alignment horizontal="center"/>
    </xf>
    <xf numFmtId="173" fontId="35" fillId="0" borderId="86" xfId="0" applyNumberFormat="1" applyFont="1" applyBorder="1" applyAlignment="1">
      <alignment horizontal="center"/>
    </xf>
    <xf numFmtId="0" fontId="35" fillId="0" borderId="87" xfId="0" applyFont="1" applyBorder="1" applyAlignment="1">
      <alignment/>
    </xf>
    <xf numFmtId="173" fontId="35" fillId="0" borderId="88" xfId="0" applyNumberFormat="1" applyFont="1" applyBorder="1" applyAlignment="1">
      <alignment horizontal="center"/>
    </xf>
    <xf numFmtId="173" fontId="35" fillId="0" borderId="89" xfId="0" applyNumberFormat="1" applyFont="1" applyBorder="1" applyAlignment="1">
      <alignment horizontal="center"/>
    </xf>
    <xf numFmtId="0" fontId="38" fillId="0" borderId="77" xfId="85" applyFont="1" applyBorder="1" applyAlignment="1">
      <alignment horizontal="center"/>
      <protection/>
    </xf>
    <xf numFmtId="0" fontId="38" fillId="0" borderId="78" xfId="85" applyFont="1" applyBorder="1" applyAlignment="1">
      <alignment horizontal="center"/>
      <protection/>
    </xf>
    <xf numFmtId="0" fontId="38" fillId="0" borderId="79" xfId="85" applyFont="1" applyBorder="1" applyAlignment="1">
      <alignment horizontal="center"/>
      <protection/>
    </xf>
    <xf numFmtId="0" fontId="38" fillId="0" borderId="80" xfId="85" applyFont="1" applyBorder="1" applyAlignment="1">
      <alignment horizontal="center"/>
      <protection/>
    </xf>
    <xf numFmtId="0" fontId="35" fillId="0" borderId="81" xfId="85" applyFont="1" applyBorder="1">
      <alignment/>
      <protection/>
    </xf>
    <xf numFmtId="176" fontId="35" fillId="33" borderId="82" xfId="85" applyNumberFormat="1" applyFont="1" applyFill="1" applyBorder="1" applyAlignment="1">
      <alignment horizontal="center"/>
      <protection/>
    </xf>
    <xf numFmtId="176" fontId="35" fillId="0" borderId="82" xfId="85" applyNumberFormat="1" applyFont="1" applyBorder="1" applyAlignment="1">
      <alignment horizontal="center"/>
      <protection/>
    </xf>
    <xf numFmtId="176" fontId="35" fillId="0" borderId="83" xfId="85" applyNumberFormat="1" applyFont="1" applyBorder="1" applyAlignment="1">
      <alignment horizontal="center"/>
      <protection/>
    </xf>
    <xf numFmtId="2" fontId="35" fillId="0" borderId="82" xfId="85" applyNumberFormat="1" applyFont="1" applyBorder="1" applyAlignment="1">
      <alignment horizontal="center"/>
      <protection/>
    </xf>
    <xf numFmtId="0" fontId="35" fillId="0" borderId="84" xfId="85" applyFont="1" applyBorder="1">
      <alignment/>
      <protection/>
    </xf>
    <xf numFmtId="2" fontId="35" fillId="0" borderId="85" xfId="85" applyNumberFormat="1" applyFont="1" applyBorder="1" applyAlignment="1">
      <alignment horizontal="center"/>
      <protection/>
    </xf>
    <xf numFmtId="173" fontId="35" fillId="0" borderId="85" xfId="85" applyNumberFormat="1" applyFont="1" applyBorder="1" applyAlignment="1">
      <alignment horizontal="center"/>
      <protection/>
    </xf>
    <xf numFmtId="0" fontId="35" fillId="0" borderId="90" xfId="85" applyFont="1" applyBorder="1">
      <alignment/>
      <protection/>
    </xf>
    <xf numFmtId="176" fontId="35" fillId="33" borderId="91" xfId="85" applyNumberFormat="1" applyFont="1" applyFill="1" applyBorder="1" applyAlignment="1">
      <alignment horizontal="center"/>
      <protection/>
    </xf>
    <xf numFmtId="176" fontId="35" fillId="0" borderId="91" xfId="85" applyNumberFormat="1" applyFont="1" applyBorder="1" applyAlignment="1">
      <alignment horizontal="center"/>
      <protection/>
    </xf>
    <xf numFmtId="176" fontId="35" fillId="0" borderId="92" xfId="85" applyNumberFormat="1" applyFont="1" applyBorder="1" applyAlignment="1">
      <alignment horizontal="center"/>
      <protection/>
    </xf>
    <xf numFmtId="173" fontId="35" fillId="0" borderId="93" xfId="85" applyNumberFormat="1" applyFont="1" applyBorder="1" applyAlignment="1">
      <alignment horizontal="center"/>
      <protection/>
    </xf>
    <xf numFmtId="0" fontId="38" fillId="0" borderId="77" xfId="85" applyFont="1" applyBorder="1">
      <alignment/>
      <protection/>
    </xf>
    <xf numFmtId="176" fontId="35" fillId="33" borderId="78" xfId="85" applyNumberFormat="1" applyFont="1" applyFill="1" applyBorder="1" applyAlignment="1">
      <alignment horizontal="center"/>
      <protection/>
    </xf>
    <xf numFmtId="176" fontId="35" fillId="0" borderId="78" xfId="85" applyNumberFormat="1" applyFont="1" applyBorder="1" applyAlignment="1">
      <alignment horizontal="center"/>
      <protection/>
    </xf>
    <xf numFmtId="176" fontId="35" fillId="0" borderId="79" xfId="85" applyNumberFormat="1" applyFont="1" applyBorder="1" applyAlignment="1">
      <alignment horizontal="center"/>
      <protection/>
    </xf>
    <xf numFmtId="0" fontId="35" fillId="0" borderId="80" xfId="85" applyFont="1" applyBorder="1" applyAlignment="1">
      <alignment horizontal="center"/>
      <protection/>
    </xf>
    <xf numFmtId="0" fontId="35" fillId="33" borderId="0" xfId="85" applyFont="1" applyFill="1">
      <alignment/>
      <protection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28" borderId="21" xfId="0" applyFont="1" applyFill="1" applyBorder="1" applyAlignment="1">
      <alignment horizontal="center"/>
    </xf>
    <xf numFmtId="0" fontId="42" fillId="29" borderId="21" xfId="0" applyFont="1" applyFill="1" applyBorder="1" applyAlignment="1">
      <alignment horizontal="center"/>
    </xf>
    <xf numFmtId="0" fontId="42" fillId="31" borderId="21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32" borderId="21" xfId="0" applyFont="1" applyFill="1" applyBorder="1" applyAlignment="1">
      <alignment horizontal="center"/>
    </xf>
    <xf numFmtId="9" fontId="46" fillId="33" borderId="19" xfId="0" applyNumberFormat="1" applyFont="1" applyFill="1" applyBorder="1" applyAlignment="1">
      <alignment horizontal="center"/>
    </xf>
    <xf numFmtId="9" fontId="42" fillId="33" borderId="19" xfId="0" applyNumberFormat="1" applyFont="1" applyFill="1" applyBorder="1" applyAlignment="1">
      <alignment horizontal="center"/>
    </xf>
    <xf numFmtId="9" fontId="46" fillId="34" borderId="21" xfId="0" applyNumberFormat="1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42" fillId="36" borderId="33" xfId="0" applyFont="1" applyFill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6" fillId="28" borderId="19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173" fontId="42" fillId="0" borderId="19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94" xfId="0" applyFont="1" applyBorder="1" applyAlignment="1">
      <alignment wrapText="1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85" fillId="0" borderId="95" xfId="0" applyFont="1" applyBorder="1" applyAlignment="1">
      <alignment horizontal="center" vertical="center" wrapText="1"/>
    </xf>
    <xf numFmtId="0" fontId="85" fillId="0" borderId="96" xfId="0" applyFont="1" applyBorder="1" applyAlignment="1">
      <alignment horizontal="center" vertical="center" wrapText="1"/>
    </xf>
    <xf numFmtId="0" fontId="86" fillId="0" borderId="97" xfId="0" applyFont="1" applyBorder="1" applyAlignment="1">
      <alignment horizontal="left" vertical="center" wrapText="1"/>
    </xf>
    <xf numFmtId="173" fontId="86" fillId="0" borderId="97" xfId="0" applyNumberFormat="1" applyFont="1" applyBorder="1" applyAlignment="1">
      <alignment horizontal="center" vertical="center" wrapText="1"/>
    </xf>
    <xf numFmtId="173" fontId="86" fillId="0" borderId="98" xfId="0" applyNumberFormat="1" applyFont="1" applyBorder="1" applyAlignment="1">
      <alignment horizontal="center" vertical="center" wrapText="1"/>
    </xf>
    <xf numFmtId="0" fontId="86" fillId="0" borderId="97" xfId="0" applyFont="1" applyBorder="1" applyAlignment="1">
      <alignment/>
    </xf>
    <xf numFmtId="173" fontId="86" fillId="0" borderId="97" xfId="0" applyNumberFormat="1" applyFont="1" applyBorder="1" applyAlignment="1">
      <alignment horizontal="center"/>
    </xf>
    <xf numFmtId="173" fontId="86" fillId="0" borderId="98" xfId="0" applyNumberFormat="1" applyFont="1" applyBorder="1" applyAlignment="1">
      <alignment horizontal="center"/>
    </xf>
    <xf numFmtId="173" fontId="86" fillId="0" borderId="95" xfId="0" applyNumberFormat="1" applyFont="1" applyBorder="1" applyAlignment="1">
      <alignment horizontal="center"/>
    </xf>
    <xf numFmtId="0" fontId="86" fillId="0" borderId="95" xfId="0" applyFont="1" applyBorder="1" applyAlignment="1">
      <alignment/>
    </xf>
    <xf numFmtId="173" fontId="86" fillId="0" borderId="96" xfId="0" applyNumberFormat="1" applyFont="1" applyBorder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5" fillId="0" borderId="95" xfId="0" applyFont="1" applyBorder="1" applyAlignment="1">
      <alignment horizontal="center"/>
    </xf>
    <xf numFmtId="0" fontId="85" fillId="0" borderId="96" xfId="0" applyFont="1" applyBorder="1" applyAlignment="1">
      <alignment horizontal="center"/>
    </xf>
    <xf numFmtId="176" fontId="86" fillId="24" borderId="97" xfId="0" applyNumberFormat="1" applyFont="1" applyFill="1" applyBorder="1" applyAlignment="1">
      <alignment horizontal="center"/>
    </xf>
    <xf numFmtId="176" fontId="86" fillId="0" borderId="97" xfId="0" applyNumberFormat="1" applyFont="1" applyBorder="1" applyAlignment="1">
      <alignment horizontal="center"/>
    </xf>
    <xf numFmtId="176" fontId="86" fillId="0" borderId="98" xfId="0" applyNumberFormat="1" applyFont="1" applyBorder="1" applyAlignment="1">
      <alignment horizontal="center"/>
    </xf>
    <xf numFmtId="0" fontId="86" fillId="0" borderId="99" xfId="0" applyFont="1" applyBorder="1" applyAlignment="1">
      <alignment/>
    </xf>
    <xf numFmtId="176" fontId="86" fillId="24" borderId="100" xfId="0" applyNumberFormat="1" applyFont="1" applyFill="1" applyBorder="1" applyAlignment="1">
      <alignment horizontal="center" vertical="center"/>
    </xf>
    <xf numFmtId="176" fontId="86" fillId="0" borderId="100" xfId="0" applyNumberFormat="1" applyFont="1" applyBorder="1" applyAlignment="1">
      <alignment horizontal="center"/>
    </xf>
    <xf numFmtId="176" fontId="86" fillId="0" borderId="101" xfId="0" applyNumberFormat="1" applyFont="1" applyBorder="1" applyAlignment="1">
      <alignment horizontal="center"/>
    </xf>
    <xf numFmtId="0" fontId="86" fillId="0" borderId="99" xfId="0" applyFont="1" applyBorder="1" applyAlignment="1">
      <alignment horizontal="center"/>
    </xf>
    <xf numFmtId="0" fontId="85" fillId="0" borderId="95" xfId="0" applyFont="1" applyBorder="1" applyAlignment="1">
      <alignment/>
    </xf>
    <xf numFmtId="0" fontId="86" fillId="24" borderId="95" xfId="95" applyNumberFormat="1" applyFont="1" applyFill="1" applyBorder="1" applyAlignment="1" applyProtection="1">
      <alignment horizontal="center" vertical="center"/>
      <protection/>
    </xf>
    <xf numFmtId="176" fontId="0" fillId="0" borderId="95" xfId="0" applyNumberFormat="1" applyFont="1" applyBorder="1" applyAlignment="1">
      <alignment horizontal="center"/>
    </xf>
    <xf numFmtId="0" fontId="86" fillId="0" borderId="95" xfId="0" applyNumberFormat="1" applyFont="1" applyBorder="1" applyAlignment="1">
      <alignment horizontal="center"/>
    </xf>
    <xf numFmtId="176" fontId="86" fillId="0" borderId="95" xfId="0" applyNumberFormat="1" applyFont="1" applyBorder="1" applyAlignment="1">
      <alignment horizontal="center"/>
    </xf>
    <xf numFmtId="176" fontId="86" fillId="0" borderId="96" xfId="0" applyNumberFormat="1" applyFont="1" applyBorder="1" applyAlignment="1">
      <alignment horizontal="center"/>
    </xf>
    <xf numFmtId="0" fontId="86" fillId="0" borderId="95" xfId="0" applyFont="1" applyBorder="1" applyAlignment="1">
      <alignment horizontal="center"/>
    </xf>
    <xf numFmtId="0" fontId="86" fillId="24" borderId="0" xfId="0" applyFont="1" applyFill="1" applyAlignment="1">
      <alignment/>
    </xf>
    <xf numFmtId="0" fontId="42" fillId="32" borderId="20" xfId="0" applyFont="1" applyFill="1" applyBorder="1" applyAlignment="1">
      <alignment horizontal="center"/>
    </xf>
    <xf numFmtId="9" fontId="46" fillId="33" borderId="18" xfId="0" applyNumberFormat="1" applyFont="1" applyFill="1" applyBorder="1" applyAlignment="1">
      <alignment horizontal="center"/>
    </xf>
    <xf numFmtId="9" fontId="46" fillId="34" borderId="21" xfId="0" applyNumberFormat="1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38" fillId="0" borderId="0" xfId="87" applyFont="1">
      <alignment/>
      <protection/>
    </xf>
    <xf numFmtId="0" fontId="38" fillId="0" borderId="77" xfId="87" applyFont="1" applyBorder="1" applyAlignment="1">
      <alignment horizontal="center"/>
      <protection/>
    </xf>
    <xf numFmtId="0" fontId="38" fillId="0" borderId="78" xfId="87" applyFont="1" applyBorder="1" applyAlignment="1">
      <alignment horizontal="center"/>
      <protection/>
    </xf>
    <xf numFmtId="0" fontId="38" fillId="0" borderId="79" xfId="87" applyFont="1" applyBorder="1" applyAlignment="1">
      <alignment horizontal="center"/>
      <protection/>
    </xf>
    <xf numFmtId="0" fontId="38" fillId="0" borderId="80" xfId="87" applyFont="1" applyBorder="1" applyAlignment="1">
      <alignment horizontal="center"/>
      <protection/>
    </xf>
    <xf numFmtId="0" fontId="35" fillId="0" borderId="81" xfId="87" applyFont="1" applyBorder="1">
      <alignment/>
      <protection/>
    </xf>
    <xf numFmtId="176" fontId="35" fillId="33" borderId="82" xfId="87" applyNumberFormat="1" applyFont="1" applyFill="1" applyBorder="1" applyAlignment="1">
      <alignment horizontal="center"/>
      <protection/>
    </xf>
    <xf numFmtId="176" fontId="35" fillId="0" borderId="82" xfId="87" applyNumberFormat="1" applyFont="1" applyBorder="1" applyAlignment="1">
      <alignment horizontal="center"/>
      <protection/>
    </xf>
    <xf numFmtId="176" fontId="35" fillId="0" borderId="83" xfId="87" applyNumberFormat="1" applyFont="1" applyBorder="1" applyAlignment="1">
      <alignment horizontal="center"/>
      <protection/>
    </xf>
    <xf numFmtId="173" fontId="35" fillId="0" borderId="82" xfId="87" applyNumberFormat="1" applyFont="1" applyBorder="1" applyAlignment="1">
      <alignment horizontal="center"/>
      <protection/>
    </xf>
    <xf numFmtId="0" fontId="35" fillId="0" borderId="84" xfId="87" applyFont="1" applyBorder="1">
      <alignment/>
      <protection/>
    </xf>
    <xf numFmtId="173" fontId="35" fillId="0" borderId="85" xfId="87" applyNumberFormat="1" applyFont="1" applyBorder="1" applyAlignment="1">
      <alignment horizontal="center"/>
      <protection/>
    </xf>
    <xf numFmtId="0" fontId="35" fillId="0" borderId="85" xfId="87" applyFont="1" applyBorder="1" applyAlignment="1">
      <alignment horizontal="center"/>
      <protection/>
    </xf>
    <xf numFmtId="0" fontId="35" fillId="0" borderId="90" xfId="87" applyFont="1" applyBorder="1">
      <alignment/>
      <protection/>
    </xf>
    <xf numFmtId="176" fontId="35" fillId="33" borderId="91" xfId="87" applyNumberFormat="1" applyFont="1" applyFill="1" applyBorder="1" applyAlignment="1">
      <alignment horizontal="center"/>
      <protection/>
    </xf>
    <xf numFmtId="176" fontId="35" fillId="0" borderId="91" xfId="87" applyNumberFormat="1" applyFont="1" applyBorder="1" applyAlignment="1">
      <alignment horizontal="center"/>
      <protection/>
    </xf>
    <xf numFmtId="176" fontId="35" fillId="0" borderId="92" xfId="87" applyNumberFormat="1" applyFont="1" applyBorder="1" applyAlignment="1">
      <alignment horizontal="center"/>
      <protection/>
    </xf>
    <xf numFmtId="0" fontId="35" fillId="0" borderId="93" xfId="87" applyFont="1" applyBorder="1" applyAlignment="1">
      <alignment horizontal="center"/>
      <protection/>
    </xf>
    <xf numFmtId="0" fontId="38" fillId="0" borderId="77" xfId="87" applyFont="1" applyBorder="1">
      <alignment/>
      <protection/>
    </xf>
    <xf numFmtId="176" fontId="35" fillId="33" borderId="78" xfId="87" applyNumberFormat="1" applyFont="1" applyFill="1" applyBorder="1" applyAlignment="1">
      <alignment horizontal="center"/>
      <protection/>
    </xf>
    <xf numFmtId="176" fontId="35" fillId="0" borderId="78" xfId="87" applyNumberFormat="1" applyFont="1" applyBorder="1" applyAlignment="1">
      <alignment horizontal="center"/>
      <protection/>
    </xf>
    <xf numFmtId="176" fontId="35" fillId="0" borderId="79" xfId="87" applyNumberFormat="1" applyFont="1" applyBorder="1" applyAlignment="1">
      <alignment horizontal="center"/>
      <protection/>
    </xf>
    <xf numFmtId="0" fontId="35" fillId="0" borderId="80" xfId="87" applyFont="1" applyBorder="1" applyAlignment="1">
      <alignment horizontal="center"/>
      <protection/>
    </xf>
    <xf numFmtId="0" fontId="35" fillId="33" borderId="0" xfId="87" applyFont="1" applyFill="1">
      <alignment/>
      <protection/>
    </xf>
    <xf numFmtId="0" fontId="35" fillId="0" borderId="102" xfId="0" applyFont="1" applyBorder="1" applyAlignment="1">
      <alignment horizontal="center"/>
    </xf>
    <xf numFmtId="9" fontId="35" fillId="0" borderId="21" xfId="0" applyNumberFormat="1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102" xfId="0" applyFont="1" applyBorder="1" applyAlignment="1">
      <alignment horizontal="center"/>
    </xf>
    <xf numFmtId="0" fontId="42" fillId="0" borderId="103" xfId="0" applyFont="1" applyBorder="1" applyAlignment="1">
      <alignment horizontal="center"/>
    </xf>
    <xf numFmtId="0" fontId="42" fillId="0" borderId="104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71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28" borderId="21" xfId="0" applyFont="1" applyFill="1" applyBorder="1" applyAlignment="1">
      <alignment horizontal="center" vertical="center"/>
    </xf>
    <xf numFmtId="0" fontId="42" fillId="29" borderId="21" xfId="0" applyFont="1" applyFill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0" fontId="42" fillId="31" borderId="21" xfId="0" applyFont="1" applyFill="1" applyBorder="1" applyAlignment="1">
      <alignment horizontal="center" vertical="center"/>
    </xf>
    <xf numFmtId="0" fontId="42" fillId="32" borderId="102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2" fillId="36" borderId="33" xfId="0" applyFont="1" applyFill="1" applyBorder="1" applyAlignment="1">
      <alignment horizontal="center" vertical="center"/>
    </xf>
    <xf numFmtId="173" fontId="42" fillId="34" borderId="21" xfId="0" applyNumberFormat="1" applyFont="1" applyFill="1" applyBorder="1" applyAlignment="1">
      <alignment horizontal="center" vertical="center"/>
    </xf>
    <xf numFmtId="0" fontId="70" fillId="0" borderId="21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35" fillId="0" borderId="94" xfId="0" applyFont="1" applyBorder="1" applyAlignment="1">
      <alignment horizontal="justify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5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left" vertical="center" wrapText="1"/>
    </xf>
    <xf numFmtId="173" fontId="35" fillId="0" borderId="107" xfId="0" applyNumberFormat="1" applyFont="1" applyBorder="1" applyAlignment="1">
      <alignment horizontal="center" vertical="center" wrapText="1"/>
    </xf>
    <xf numFmtId="173" fontId="35" fillId="0" borderId="108" xfId="0" applyNumberFormat="1" applyFont="1" applyBorder="1" applyAlignment="1">
      <alignment horizontal="center" vertical="center" wrapText="1"/>
    </xf>
    <xf numFmtId="173" fontId="35" fillId="0" borderId="109" xfId="0" applyNumberFormat="1" applyFont="1" applyBorder="1" applyAlignment="1">
      <alignment horizontal="center" vertical="center" wrapText="1"/>
    </xf>
    <xf numFmtId="0" fontId="35" fillId="0" borderId="106" xfId="0" applyFont="1" applyBorder="1" applyAlignment="1">
      <alignment/>
    </xf>
    <xf numFmtId="173" fontId="35" fillId="0" borderId="107" xfId="0" applyNumberFormat="1" applyFont="1" applyBorder="1" applyAlignment="1">
      <alignment horizontal="center"/>
    </xf>
    <xf numFmtId="173" fontId="35" fillId="0" borderId="108" xfId="0" applyNumberFormat="1" applyFont="1" applyBorder="1" applyAlignment="1">
      <alignment horizontal="center"/>
    </xf>
    <xf numFmtId="173" fontId="35" fillId="0" borderId="19" xfId="0" applyNumberFormat="1" applyFont="1" applyBorder="1" applyAlignment="1">
      <alignment horizontal="center"/>
    </xf>
    <xf numFmtId="173" fontId="35" fillId="0" borderId="21" xfId="0" applyNumberFormat="1" applyFont="1" applyBorder="1" applyAlignment="1">
      <alignment horizontal="center"/>
    </xf>
    <xf numFmtId="0" fontId="35" fillId="0" borderId="18" xfId="0" applyFont="1" applyBorder="1" applyAlignment="1">
      <alignment/>
    </xf>
    <xf numFmtId="173" fontId="35" fillId="0" borderId="102" xfId="0" applyNumberFormat="1" applyFont="1" applyBorder="1" applyAlignment="1">
      <alignment horizontal="center"/>
    </xf>
    <xf numFmtId="0" fontId="35" fillId="0" borderId="71" xfId="0" applyFont="1" applyBorder="1" applyAlignment="1">
      <alignment/>
    </xf>
    <xf numFmtId="173" fontId="35" fillId="0" borderId="74" xfId="0" applyNumberFormat="1" applyFont="1" applyBorder="1" applyAlignment="1">
      <alignment horizontal="center"/>
    </xf>
    <xf numFmtId="173" fontId="35" fillId="0" borderId="110" xfId="0" applyNumberFormat="1" applyFont="1" applyBorder="1" applyAlignment="1">
      <alignment horizontal="center"/>
    </xf>
    <xf numFmtId="173" fontId="35" fillId="0" borderId="72" xfId="0" applyNumberFormat="1" applyFont="1" applyBorder="1" applyAlignment="1">
      <alignment horizontal="center"/>
    </xf>
    <xf numFmtId="0" fontId="38" fillId="0" borderId="0" xfId="86" applyFont="1">
      <alignment/>
      <protection/>
    </xf>
    <xf numFmtId="0" fontId="38" fillId="0" borderId="77" xfId="86" applyFont="1" applyBorder="1" applyAlignment="1">
      <alignment horizontal="center"/>
      <protection/>
    </xf>
    <xf numFmtId="0" fontId="38" fillId="0" borderId="78" xfId="86" applyFont="1" applyBorder="1" applyAlignment="1">
      <alignment horizontal="center"/>
      <protection/>
    </xf>
    <xf numFmtId="0" fontId="38" fillId="0" borderId="111" xfId="86" applyFont="1" applyBorder="1" applyAlignment="1">
      <alignment horizontal="center"/>
      <protection/>
    </xf>
    <xf numFmtId="0" fontId="38" fillId="0" borderId="80" xfId="86" applyFont="1" applyBorder="1" applyAlignment="1">
      <alignment horizontal="center"/>
      <protection/>
    </xf>
    <xf numFmtId="0" fontId="35" fillId="0" borderId="81" xfId="86" applyFont="1" applyBorder="1">
      <alignment/>
      <protection/>
    </xf>
    <xf numFmtId="176" fontId="35" fillId="33" borderId="112" xfId="86" applyNumberFormat="1" applyFont="1" applyFill="1" applyBorder="1" applyAlignment="1">
      <alignment horizontal="center"/>
      <protection/>
    </xf>
    <xf numFmtId="176" fontId="35" fillId="0" borderId="112" xfId="86" applyNumberFormat="1" applyFont="1" applyBorder="1" applyAlignment="1">
      <alignment horizontal="center"/>
      <protection/>
    </xf>
    <xf numFmtId="176" fontId="35" fillId="0" borderId="113" xfId="86" applyNumberFormat="1" applyFont="1" applyBorder="1" applyAlignment="1">
      <alignment horizontal="center"/>
      <protection/>
    </xf>
    <xf numFmtId="2" fontId="35" fillId="0" borderId="112" xfId="86" applyNumberFormat="1" applyFont="1" applyBorder="1" applyAlignment="1">
      <alignment horizontal="center"/>
      <protection/>
    </xf>
    <xf numFmtId="0" fontId="35" fillId="0" borderId="84" xfId="86" applyFont="1" applyBorder="1">
      <alignment/>
      <protection/>
    </xf>
    <xf numFmtId="2" fontId="35" fillId="0" borderId="85" xfId="86" applyNumberFormat="1" applyFont="1" applyBorder="1" applyAlignment="1">
      <alignment horizontal="center"/>
      <protection/>
    </xf>
    <xf numFmtId="173" fontId="35" fillId="0" borderId="85" xfId="86" applyNumberFormat="1" applyFont="1" applyBorder="1" applyAlignment="1">
      <alignment horizontal="center"/>
      <protection/>
    </xf>
    <xf numFmtId="0" fontId="35" fillId="0" borderId="90" xfId="86" applyFont="1" applyBorder="1">
      <alignment/>
      <protection/>
    </xf>
    <xf numFmtId="176" fontId="35" fillId="33" borderId="114" xfId="86" applyNumberFormat="1" applyFont="1" applyFill="1" applyBorder="1" applyAlignment="1">
      <alignment horizontal="center"/>
      <protection/>
    </xf>
    <xf numFmtId="176" fontId="35" fillId="0" borderId="114" xfId="86" applyNumberFormat="1" applyFont="1" applyBorder="1" applyAlignment="1">
      <alignment horizontal="center"/>
      <protection/>
    </xf>
    <xf numFmtId="176" fontId="35" fillId="0" borderId="115" xfId="86" applyNumberFormat="1" applyFont="1" applyBorder="1" applyAlignment="1">
      <alignment horizontal="center"/>
      <protection/>
    </xf>
    <xf numFmtId="173" fontId="35" fillId="0" borderId="116" xfId="86" applyNumberFormat="1" applyFont="1" applyBorder="1" applyAlignment="1">
      <alignment horizontal="center"/>
      <protection/>
    </xf>
    <xf numFmtId="0" fontId="38" fillId="0" borderId="77" xfId="86" applyFont="1" applyBorder="1">
      <alignment/>
      <protection/>
    </xf>
    <xf numFmtId="176" fontId="35" fillId="33" borderId="78" xfId="86" applyNumberFormat="1" applyFont="1" applyFill="1" applyBorder="1" applyAlignment="1">
      <alignment horizontal="center"/>
      <protection/>
    </xf>
    <xf numFmtId="176" fontId="35" fillId="0" borderId="78" xfId="86" applyNumberFormat="1" applyFont="1" applyBorder="1" applyAlignment="1">
      <alignment horizontal="center"/>
      <protection/>
    </xf>
    <xf numFmtId="176" fontId="35" fillId="0" borderId="111" xfId="86" applyNumberFormat="1" applyFont="1" applyBorder="1" applyAlignment="1">
      <alignment horizontal="center"/>
      <protection/>
    </xf>
    <xf numFmtId="0" fontId="35" fillId="0" borderId="80" xfId="86" applyFont="1" applyBorder="1" applyAlignment="1">
      <alignment horizontal="center"/>
      <protection/>
    </xf>
    <xf numFmtId="0" fontId="35" fillId="33" borderId="0" xfId="86" applyFont="1" applyFill="1">
      <alignment/>
      <protection/>
    </xf>
    <xf numFmtId="0" fontId="42" fillId="0" borderId="33" xfId="0" applyFont="1" applyBorder="1" applyAlignment="1">
      <alignment/>
    </xf>
    <xf numFmtId="173" fontId="46" fillId="37" borderId="19" xfId="0" applyNumberFormat="1" applyFont="1" applyFill="1" applyBorder="1" applyAlignment="1">
      <alignment horizontal="center" vertical="center"/>
    </xf>
    <xf numFmtId="173" fontId="42" fillId="34" borderId="21" xfId="0" applyNumberFormat="1" applyFont="1" applyFill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 wrapText="1"/>
    </xf>
    <xf numFmtId="0" fontId="38" fillId="0" borderId="118" xfId="0" applyFont="1" applyBorder="1" applyAlignment="1">
      <alignment horizontal="center" vertical="center" wrapText="1"/>
    </xf>
    <xf numFmtId="0" fontId="38" fillId="0" borderId="119" xfId="0" applyFont="1" applyBorder="1" applyAlignment="1">
      <alignment horizontal="center" vertical="center" wrapText="1"/>
    </xf>
    <xf numFmtId="0" fontId="35" fillId="0" borderId="120" xfId="0" applyFont="1" applyBorder="1" applyAlignment="1">
      <alignment horizontal="left" vertical="center" wrapText="1"/>
    </xf>
    <xf numFmtId="0" fontId="35" fillId="0" borderId="121" xfId="0" applyFont="1" applyBorder="1" applyAlignment="1">
      <alignment horizontal="center" vertical="center" wrapText="1"/>
    </xf>
    <xf numFmtId="0" fontId="35" fillId="0" borderId="120" xfId="0" applyFont="1" applyBorder="1" applyAlignment="1">
      <alignment/>
    </xf>
    <xf numFmtId="173" fontId="35" fillId="0" borderId="15" xfId="0" applyNumberFormat="1" applyFont="1" applyBorder="1" applyAlignment="1">
      <alignment horizontal="center"/>
    </xf>
    <xf numFmtId="173" fontId="35" fillId="0" borderId="16" xfId="0" applyNumberFormat="1" applyFont="1" applyBorder="1" applyAlignment="1">
      <alignment horizontal="center"/>
    </xf>
    <xf numFmtId="173" fontId="35" fillId="0" borderId="37" xfId="0" applyNumberFormat="1" applyFont="1" applyBorder="1" applyAlignment="1">
      <alignment horizontal="center"/>
    </xf>
    <xf numFmtId="0" fontId="35" fillId="0" borderId="121" xfId="0" applyFont="1" applyBorder="1" applyAlignment="1">
      <alignment/>
    </xf>
    <xf numFmtId="0" fontId="35" fillId="0" borderId="122" xfId="0" applyFont="1" applyBorder="1" applyAlignment="1">
      <alignment/>
    </xf>
    <xf numFmtId="0" fontId="35" fillId="0" borderId="0" xfId="0" applyFont="1" applyBorder="1" applyAlignment="1">
      <alignment horizontal="center"/>
    </xf>
    <xf numFmtId="173" fontId="35" fillId="0" borderId="123" xfId="0" applyNumberFormat="1" applyFont="1" applyBorder="1" applyAlignment="1">
      <alignment horizontal="center"/>
    </xf>
    <xf numFmtId="0" fontId="35" fillId="0" borderId="124" xfId="0" applyFont="1" applyBorder="1" applyAlignment="1">
      <alignment/>
    </xf>
    <xf numFmtId="173" fontId="35" fillId="0" borderId="125" xfId="0" applyNumberFormat="1" applyFont="1" applyBorder="1" applyAlignment="1">
      <alignment horizontal="center"/>
    </xf>
    <xf numFmtId="173" fontId="35" fillId="0" borderId="126" xfId="0" applyNumberFormat="1" applyFont="1" applyBorder="1" applyAlignment="1">
      <alignment horizontal="center"/>
    </xf>
    <xf numFmtId="173" fontId="35" fillId="0" borderId="127" xfId="0" applyNumberFormat="1" applyFont="1" applyBorder="1" applyAlignment="1">
      <alignment horizontal="center"/>
    </xf>
    <xf numFmtId="0" fontId="35" fillId="0" borderId="128" xfId="0" applyFont="1" applyBorder="1" applyAlignment="1">
      <alignment/>
    </xf>
    <xf numFmtId="0" fontId="38" fillId="0" borderId="78" xfId="86" applyFont="1" applyBorder="1" applyAlignment="1">
      <alignment horizontal="center"/>
      <protection/>
    </xf>
    <xf numFmtId="0" fontId="38" fillId="0" borderId="79" xfId="86" applyFont="1" applyBorder="1" applyAlignment="1">
      <alignment horizontal="center"/>
      <protection/>
    </xf>
    <xf numFmtId="0" fontId="38" fillId="0" borderId="80" xfId="86" applyFont="1" applyBorder="1" applyAlignment="1">
      <alignment horizontal="center"/>
      <protection/>
    </xf>
    <xf numFmtId="176" fontId="35" fillId="33" borderId="82" xfId="86" applyNumberFormat="1" applyFont="1" applyFill="1" applyBorder="1" applyAlignment="1">
      <alignment horizontal="center"/>
      <protection/>
    </xf>
    <xf numFmtId="176" fontId="35" fillId="0" borderId="82" xfId="86" applyNumberFormat="1" applyFont="1" applyBorder="1" applyAlignment="1">
      <alignment horizontal="center"/>
      <protection/>
    </xf>
    <xf numFmtId="176" fontId="35" fillId="0" borderId="83" xfId="86" applyNumberFormat="1" applyFont="1" applyBorder="1" applyAlignment="1">
      <alignment horizontal="center"/>
      <protection/>
    </xf>
    <xf numFmtId="2" fontId="35" fillId="0" borderId="82" xfId="86" applyNumberFormat="1" applyFont="1" applyBorder="1" applyAlignment="1">
      <alignment horizontal="center"/>
      <protection/>
    </xf>
    <xf numFmtId="2" fontId="35" fillId="0" borderId="85" xfId="86" applyNumberFormat="1" applyFont="1" applyBorder="1" applyAlignment="1">
      <alignment horizontal="center"/>
      <protection/>
    </xf>
    <xf numFmtId="173" fontId="35" fillId="0" borderId="85" xfId="86" applyNumberFormat="1" applyFont="1" applyBorder="1" applyAlignment="1">
      <alignment horizontal="center"/>
      <protection/>
    </xf>
    <xf numFmtId="176" fontId="35" fillId="33" borderId="91" xfId="86" applyNumberFormat="1" applyFont="1" applyFill="1" applyBorder="1" applyAlignment="1">
      <alignment horizontal="center"/>
      <protection/>
    </xf>
    <xf numFmtId="176" fontId="35" fillId="0" borderId="91" xfId="86" applyNumberFormat="1" applyFont="1" applyBorder="1" applyAlignment="1">
      <alignment horizontal="center"/>
      <protection/>
    </xf>
    <xf numFmtId="176" fontId="35" fillId="0" borderId="92" xfId="86" applyNumberFormat="1" applyFont="1" applyBorder="1" applyAlignment="1">
      <alignment horizontal="center"/>
      <protection/>
    </xf>
    <xf numFmtId="173" fontId="35" fillId="0" borderId="93" xfId="86" applyNumberFormat="1" applyFont="1" applyBorder="1" applyAlignment="1">
      <alignment horizontal="center"/>
      <protection/>
    </xf>
    <xf numFmtId="176" fontId="35" fillId="33" borderId="78" xfId="86" applyNumberFormat="1" applyFont="1" applyFill="1" applyBorder="1" applyAlignment="1">
      <alignment horizontal="center"/>
      <protection/>
    </xf>
    <xf numFmtId="176" fontId="35" fillId="0" borderId="78" xfId="86" applyNumberFormat="1" applyFont="1" applyBorder="1" applyAlignment="1">
      <alignment horizontal="center"/>
      <protection/>
    </xf>
    <xf numFmtId="176" fontId="35" fillId="0" borderId="79" xfId="86" applyNumberFormat="1" applyFont="1" applyBorder="1" applyAlignment="1">
      <alignment horizontal="center"/>
      <protection/>
    </xf>
    <xf numFmtId="0" fontId="35" fillId="0" borderId="80" xfId="86" applyFont="1" applyBorder="1" applyAlignment="1">
      <alignment horizontal="center"/>
      <protection/>
    </xf>
    <xf numFmtId="0" fontId="38" fillId="0" borderId="0" xfId="88" applyFont="1">
      <alignment/>
      <protection/>
    </xf>
    <xf numFmtId="0" fontId="38" fillId="0" borderId="77" xfId="88" applyFont="1" applyBorder="1" applyAlignment="1">
      <alignment horizontal="center"/>
      <protection/>
    </xf>
    <xf numFmtId="0" fontId="38" fillId="0" borderId="78" xfId="88" applyFont="1" applyBorder="1" applyAlignment="1">
      <alignment horizontal="center"/>
      <protection/>
    </xf>
    <xf numFmtId="0" fontId="38" fillId="0" borderId="79" xfId="88" applyFont="1" applyBorder="1" applyAlignment="1">
      <alignment horizontal="center"/>
      <protection/>
    </xf>
    <xf numFmtId="0" fontId="38" fillId="0" borderId="80" xfId="88" applyFont="1" applyBorder="1" applyAlignment="1">
      <alignment horizontal="center"/>
      <protection/>
    </xf>
    <xf numFmtId="0" fontId="35" fillId="0" borderId="81" xfId="88" applyFont="1" applyBorder="1">
      <alignment/>
      <protection/>
    </xf>
    <xf numFmtId="176" fontId="35" fillId="33" borderId="82" xfId="88" applyNumberFormat="1" applyFont="1" applyFill="1" applyBorder="1" applyAlignment="1">
      <alignment horizontal="center"/>
      <protection/>
    </xf>
    <xf numFmtId="176" fontId="35" fillId="0" borderId="82" xfId="88" applyNumberFormat="1" applyFont="1" applyBorder="1" applyAlignment="1">
      <alignment horizontal="center"/>
      <protection/>
    </xf>
    <xf numFmtId="176" fontId="35" fillId="0" borderId="83" xfId="88" applyNumberFormat="1" applyFont="1" applyBorder="1" applyAlignment="1">
      <alignment horizontal="center"/>
      <protection/>
    </xf>
    <xf numFmtId="173" fontId="35" fillId="0" borderId="82" xfId="88" applyNumberFormat="1" applyFont="1" applyBorder="1" applyAlignment="1">
      <alignment horizontal="center"/>
      <protection/>
    </xf>
    <xf numFmtId="0" fontId="35" fillId="0" borderId="84" xfId="88" applyFont="1" applyBorder="1">
      <alignment/>
      <protection/>
    </xf>
    <xf numFmtId="173" fontId="35" fillId="0" borderId="85" xfId="88" applyNumberFormat="1" applyFont="1" applyBorder="1" applyAlignment="1">
      <alignment horizontal="center"/>
      <protection/>
    </xf>
    <xf numFmtId="0" fontId="35" fillId="0" borderId="85" xfId="88" applyFont="1" applyBorder="1" applyAlignment="1">
      <alignment horizontal="center"/>
      <protection/>
    </xf>
    <xf numFmtId="0" fontId="35" fillId="0" borderId="90" xfId="88" applyFont="1" applyBorder="1">
      <alignment/>
      <protection/>
    </xf>
    <xf numFmtId="176" fontId="35" fillId="33" borderId="91" xfId="88" applyNumberFormat="1" applyFont="1" applyFill="1" applyBorder="1" applyAlignment="1">
      <alignment horizontal="center"/>
      <protection/>
    </xf>
    <xf numFmtId="176" fontId="35" fillId="0" borderId="91" xfId="88" applyNumberFormat="1" applyFont="1" applyBorder="1" applyAlignment="1">
      <alignment horizontal="center"/>
      <protection/>
    </xf>
    <xf numFmtId="176" fontId="35" fillId="0" borderId="92" xfId="88" applyNumberFormat="1" applyFont="1" applyBorder="1" applyAlignment="1">
      <alignment horizontal="center"/>
      <protection/>
    </xf>
    <xf numFmtId="0" fontId="35" fillId="0" borderId="93" xfId="88" applyFont="1" applyBorder="1" applyAlignment="1">
      <alignment horizontal="center"/>
      <protection/>
    </xf>
    <xf numFmtId="0" fontId="38" fillId="0" borderId="77" xfId="88" applyFont="1" applyBorder="1">
      <alignment/>
      <protection/>
    </xf>
    <xf numFmtId="176" fontId="35" fillId="33" borderId="78" xfId="88" applyNumberFormat="1" applyFont="1" applyFill="1" applyBorder="1" applyAlignment="1">
      <alignment horizontal="center"/>
      <protection/>
    </xf>
    <xf numFmtId="176" fontId="35" fillId="0" borderId="78" xfId="88" applyNumberFormat="1" applyFont="1" applyBorder="1" applyAlignment="1">
      <alignment horizontal="center"/>
      <protection/>
    </xf>
    <xf numFmtId="176" fontId="35" fillId="0" borderId="79" xfId="88" applyNumberFormat="1" applyFont="1" applyBorder="1" applyAlignment="1">
      <alignment horizontal="center"/>
      <protection/>
    </xf>
    <xf numFmtId="0" fontId="35" fillId="0" borderId="80" xfId="88" applyFont="1" applyBorder="1" applyAlignment="1">
      <alignment horizontal="center"/>
      <protection/>
    </xf>
    <xf numFmtId="0" fontId="35" fillId="33" borderId="0" xfId="88" applyFont="1" applyFill="1">
      <alignment/>
      <protection/>
    </xf>
    <xf numFmtId="173" fontId="42" fillId="0" borderId="19" xfId="0" applyNumberFormat="1" applyFont="1" applyBorder="1" applyAlignment="1">
      <alignment horizontal="center"/>
    </xf>
    <xf numFmtId="173" fontId="42" fillId="6" borderId="21" xfId="0" applyNumberFormat="1" applyFont="1" applyFill="1" applyBorder="1" applyAlignment="1">
      <alignment horizontal="center"/>
    </xf>
    <xf numFmtId="173" fontId="42" fillId="30" borderId="21" xfId="0" applyNumberFormat="1" applyFont="1" applyFill="1" applyBorder="1" applyAlignment="1">
      <alignment horizontal="center"/>
    </xf>
    <xf numFmtId="173" fontId="42" fillId="30" borderId="21" xfId="0" applyNumberFormat="1" applyFont="1" applyFill="1" applyBorder="1" applyAlignment="1">
      <alignment horizontal="center" vertical="center"/>
    </xf>
    <xf numFmtId="173" fontId="42" fillId="30" borderId="21" xfId="0" applyNumberFormat="1" applyFont="1" applyFill="1" applyBorder="1" applyAlignment="1">
      <alignment horizontal="center"/>
    </xf>
    <xf numFmtId="9" fontId="46" fillId="33" borderId="18" xfId="0" applyNumberFormat="1" applyFont="1" applyFill="1" applyBorder="1" applyAlignment="1">
      <alignment horizontal="center" vertical="center"/>
    </xf>
    <xf numFmtId="9" fontId="42" fillId="33" borderId="19" xfId="0" applyNumberFormat="1" applyFont="1" applyFill="1" applyBorder="1" applyAlignment="1">
      <alignment horizontal="center" vertical="center"/>
    </xf>
    <xf numFmtId="9" fontId="46" fillId="34" borderId="21" xfId="0" applyNumberFormat="1" applyFont="1" applyFill="1" applyBorder="1" applyAlignment="1">
      <alignment horizontal="center" vertical="center"/>
    </xf>
    <xf numFmtId="173" fontId="46" fillId="4" borderId="47" xfId="0" applyNumberFormat="1" applyFont="1" applyFill="1" applyBorder="1" applyAlignment="1">
      <alignment horizontal="center" vertical="center"/>
    </xf>
    <xf numFmtId="173" fontId="41" fillId="0" borderId="11" xfId="0" applyNumberFormat="1" applyFont="1" applyBorder="1" applyAlignment="1">
      <alignment horizontal="center" vertical="center"/>
    </xf>
    <xf numFmtId="173" fontId="42" fillId="25" borderId="48" xfId="0" applyNumberFormat="1" applyFont="1" applyFill="1" applyBorder="1" applyAlignment="1">
      <alignment horizontal="center" vertical="center"/>
    </xf>
    <xf numFmtId="173" fontId="42" fillId="25" borderId="21" xfId="0" applyNumberFormat="1" applyFont="1" applyFill="1" applyBorder="1" applyAlignment="1">
      <alignment horizontal="center" vertical="center"/>
    </xf>
    <xf numFmtId="173" fontId="41" fillId="25" borderId="67" xfId="0" applyNumberFormat="1" applyFont="1" applyFill="1" applyBorder="1" applyAlignment="1">
      <alignment horizontal="center" vertical="center"/>
    </xf>
    <xf numFmtId="173" fontId="41" fillId="0" borderId="0" xfId="0" applyNumberFormat="1" applyFont="1" applyAlignment="1">
      <alignment/>
    </xf>
    <xf numFmtId="173" fontId="42" fillId="0" borderId="0" xfId="0" applyNumberFormat="1" applyFont="1" applyAlignment="1">
      <alignment/>
    </xf>
    <xf numFmtId="173" fontId="41" fillId="4" borderId="36" xfId="0" applyNumberFormat="1" applyFont="1" applyFill="1" applyBorder="1" applyAlignment="1">
      <alignment horizontal="center" vertical="center" textRotation="90" wrapText="1"/>
    </xf>
    <xf numFmtId="173" fontId="46" fillId="37" borderId="19" xfId="0" applyNumberFormat="1" applyFont="1" applyFill="1" applyBorder="1" applyAlignment="1">
      <alignment horizontal="center" vertical="center"/>
    </xf>
    <xf numFmtId="173" fontId="0" fillId="37" borderId="19" xfId="91" applyNumberFormat="1" applyFill="1" applyBorder="1" applyAlignment="1">
      <alignment horizontal="center" vertical="center"/>
    </xf>
    <xf numFmtId="173" fontId="47" fillId="4" borderId="36" xfId="0" applyNumberFormat="1" applyFont="1" applyFill="1" applyBorder="1" applyAlignment="1">
      <alignment horizontal="center" vertical="center"/>
    </xf>
    <xf numFmtId="173" fontId="48" fillId="4" borderId="11" xfId="0" applyNumberFormat="1" applyFont="1" applyFill="1" applyBorder="1" applyAlignment="1">
      <alignment horizontal="center" vertical="center"/>
    </xf>
    <xf numFmtId="173" fontId="42" fillId="0" borderId="36" xfId="0" applyNumberFormat="1" applyFont="1" applyBorder="1" applyAlignment="1">
      <alignment horizontal="center" vertical="center"/>
    </xf>
    <xf numFmtId="173" fontId="42" fillId="0" borderId="11" xfId="0" applyNumberFormat="1" applyFont="1" applyBorder="1" applyAlignment="1">
      <alignment horizontal="center" vertical="center"/>
    </xf>
    <xf numFmtId="173" fontId="42" fillId="0" borderId="30" xfId="0" applyNumberFormat="1" applyFont="1" applyBorder="1" applyAlignment="1">
      <alignment horizontal="center" vertical="center"/>
    </xf>
    <xf numFmtId="173" fontId="42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4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5" borderId="51" xfId="0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20" borderId="129" xfId="0" applyFont="1" applyFill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1" fillId="3" borderId="51" xfId="0" applyFont="1" applyFill="1" applyBorder="1" applyAlignment="1">
      <alignment horizontal="center" vertical="center" wrapText="1"/>
    </xf>
    <xf numFmtId="0" fontId="41" fillId="11" borderId="51" xfId="0" applyFont="1" applyFill="1" applyBorder="1" applyAlignment="1">
      <alignment horizontal="center" vertical="center" wrapText="1"/>
    </xf>
    <xf numFmtId="0" fontId="43" fillId="6" borderId="51" xfId="0" applyFont="1" applyFill="1" applyBorder="1" applyAlignment="1">
      <alignment horizontal="center" vertical="center" wrapText="1"/>
    </xf>
    <xf numFmtId="0" fontId="41" fillId="18" borderId="51" xfId="0" applyFont="1" applyFill="1" applyBorder="1" applyAlignment="1">
      <alignment horizontal="center" vertical="center" wrapText="1"/>
    </xf>
    <xf numFmtId="0" fontId="41" fillId="26" borderId="130" xfId="0" applyFont="1" applyFill="1" applyBorder="1" applyAlignment="1">
      <alignment horizontal="center" vertical="center" wrapText="1"/>
    </xf>
    <xf numFmtId="0" fontId="41" fillId="25" borderId="5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1" fillId="10" borderId="51" xfId="0" applyFont="1" applyFill="1" applyBorder="1" applyAlignment="1">
      <alignment horizontal="center" vertical="center" wrapText="1"/>
    </xf>
    <xf numFmtId="0" fontId="41" fillId="27" borderId="51" xfId="0" applyFont="1" applyFill="1" applyBorder="1" applyAlignment="1">
      <alignment horizontal="center" vertical="center" wrapText="1"/>
    </xf>
    <xf numFmtId="0" fontId="41" fillId="26" borderId="51" xfId="0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0" fontId="59" fillId="26" borderId="43" xfId="0" applyFont="1" applyFill="1" applyBorder="1" applyAlignment="1">
      <alignment horizontal="center"/>
    </xf>
    <xf numFmtId="0" fontId="57" fillId="0" borderId="43" xfId="0" applyNumberFormat="1" applyFont="1" applyBorder="1" applyAlignment="1">
      <alignment horizontal="center"/>
    </xf>
    <xf numFmtId="0" fontId="38" fillId="0" borderId="57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0" xfId="84" applyFont="1" applyBorder="1" applyAlignment="1">
      <alignment horizontal="center"/>
      <protection/>
    </xf>
    <xf numFmtId="0" fontId="36" fillId="0" borderId="0" xfId="84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85" applyFont="1" applyAlignment="1">
      <alignment horizontal="center"/>
      <protection/>
    </xf>
    <xf numFmtId="0" fontId="36" fillId="0" borderId="0" xfId="85" applyFont="1" applyAlignment="1">
      <alignment horizontal="center"/>
      <protection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38" fillId="0" borderId="0" xfId="87" applyFont="1" applyAlignment="1">
      <alignment horizontal="center"/>
      <protection/>
    </xf>
    <xf numFmtId="0" fontId="36" fillId="0" borderId="0" xfId="87" applyFont="1" applyAlignment="1">
      <alignment horizontal="center"/>
      <protection/>
    </xf>
    <xf numFmtId="0" fontId="38" fillId="0" borderId="0" xfId="86" applyFont="1" applyAlignment="1">
      <alignment horizontal="center"/>
      <protection/>
    </xf>
    <xf numFmtId="0" fontId="36" fillId="0" borderId="0" xfId="86" applyFont="1" applyAlignment="1">
      <alignment horizontal="center"/>
      <protection/>
    </xf>
    <xf numFmtId="0" fontId="38" fillId="0" borderId="131" xfId="0" applyFont="1" applyBorder="1" applyAlignment="1">
      <alignment horizontal="center"/>
    </xf>
    <xf numFmtId="0" fontId="38" fillId="0" borderId="0" xfId="88" applyFont="1" applyAlignment="1">
      <alignment horizontal="center"/>
      <protection/>
    </xf>
    <xf numFmtId="0" fontId="36" fillId="0" borderId="0" xfId="88" applyFont="1" applyAlignment="1">
      <alignment horizontal="center"/>
      <protection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 2" xfId="59"/>
    <cellStyle name="Comma" xfId="60"/>
    <cellStyle name="Comma [0]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al 2" xfId="82"/>
    <cellStyle name="normálne 2" xfId="83"/>
    <cellStyle name="normální_Česká 10-Tabuľky" xfId="84"/>
    <cellStyle name="normální_Tabuľky jeseniova" xfId="85"/>
    <cellStyle name="normální_Tabuľky MU 2012-13Sibírska" xfId="86"/>
    <cellStyle name="normální_Tabulky Odborárska" xfId="87"/>
    <cellStyle name="normální_Tabuľky Za  kas" xfId="88"/>
    <cellStyle name="Note" xfId="89"/>
    <cellStyle name="Output" xfId="90"/>
    <cellStyle name="Percent" xfId="91"/>
    <cellStyle name="Followed Hyperlink" xfId="92"/>
    <cellStyle name="Poznámka" xfId="93"/>
    <cellStyle name="Prepojená bunka" xfId="94"/>
    <cellStyle name="procent_TabuľkyJKalina graf 2" xfId="95"/>
    <cellStyle name="Spolu" xfId="96"/>
    <cellStyle name="Text upozornenia" xfId="97"/>
    <cellStyle name="Title" xfId="98"/>
    <cellStyle name="Titul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275"/>
          <c:w val="0.834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Cádrova'!$D$9:$D$12</c:f>
              <c:numCache>
                <c:ptCount val="4"/>
                <c:pt idx="0">
                  <c:v>1</c:v>
                </c:pt>
                <c:pt idx="1">
                  <c:v>1.22</c:v>
                </c:pt>
                <c:pt idx="2">
                  <c:v>1.35</c:v>
                </c:pt>
                <c:pt idx="3">
                  <c:v>1.8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Cádrova'!$E$9:$E$12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1.2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Cádrova'!$F$9:$F$12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1.4</c:v>
                </c:pt>
                <c:pt idx="3">
                  <c:v>1.8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Cádrova'!$H$9:$H$12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1.6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Cádrova'!$I$9:$I$12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1.3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'[9]I. stupeň-ZŠ Cádrova'!$C$9:$C$12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'[9]I. stupeň-ZŠ Cádrova'!$L$9:$L$12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54003610"/>
        <c:axId val="16270443"/>
      </c:barChart>
      <c:catAx>
        <c:axId val="540036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70443"/>
        <c:crossesAt val="5"/>
        <c:auto val="1"/>
        <c:lblOffset val="100"/>
        <c:tickLblSkip val="1"/>
        <c:noMultiLvlLbl val="0"/>
      </c:catAx>
      <c:valAx>
        <c:axId val="16270443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0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1325"/>
          <c:w val="0.13125"/>
          <c:h val="0.72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1875"/>
          <c:w val="0.9042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'[6]II. stupeň-ZŠ s MŠ Jeséniova 54'!$C$10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54'!$C$11:$C$16</c:f>
              <c:numCache>
                <c:ptCount val="6"/>
                <c:pt idx="0">
                  <c:v>1.53</c:v>
                </c:pt>
                <c:pt idx="1">
                  <c:v>1.52</c:v>
                </c:pt>
                <c:pt idx="2">
                  <c:v>2.4</c:v>
                </c:pt>
                <c:pt idx="3">
                  <c:v>2.16</c:v>
                </c:pt>
                <c:pt idx="4">
                  <c:v>2.18</c:v>
                </c:pt>
                <c:pt idx="5">
                  <c:v>2.18</c:v>
                </c:pt>
              </c:numCache>
            </c:numRef>
          </c:val>
        </c:ser>
        <c:ser>
          <c:idx val="1"/>
          <c:order val="1"/>
          <c:tx>
            <c:strRef>
              <c:f>'[6]II. stupeň-ZŠ s MŠ Jeséniova 54'!$D$10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54'!$D$11:$D$16</c:f>
              <c:numCache>
                <c:ptCount val="6"/>
                <c:pt idx="0">
                  <c:v>1.35</c:v>
                </c:pt>
                <c:pt idx="1">
                  <c:v>1.23</c:v>
                </c:pt>
                <c:pt idx="2">
                  <c:v>2.08</c:v>
                </c:pt>
                <c:pt idx="3">
                  <c:v>1.6</c:v>
                </c:pt>
                <c:pt idx="4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'[6]II. stupeň-ZŠ s MŠ Jeséniova 54'!$E$10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54'!$E$11:$E$16</c:f>
              <c:numCache>
                <c:ptCount val="6"/>
                <c:pt idx="0">
                  <c:v>1.44</c:v>
                </c:pt>
                <c:pt idx="1">
                  <c:v>1.4</c:v>
                </c:pt>
                <c:pt idx="2">
                  <c:v>2</c:v>
                </c:pt>
                <c:pt idx="3">
                  <c:v>2.3</c:v>
                </c:pt>
                <c:pt idx="4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'[6]II. stupeň-ZŠ s MŠ Jeséniova 54'!$F$10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54'!$F$11:$F$16</c:f>
              <c:numCache>
                <c:ptCount val="6"/>
                <c:pt idx="0">
                  <c:v>1.26</c:v>
                </c:pt>
                <c:pt idx="1">
                  <c:v>1.19</c:v>
                </c:pt>
                <c:pt idx="2">
                  <c:v>2.08</c:v>
                </c:pt>
                <c:pt idx="3">
                  <c:v>1.6</c:v>
                </c:pt>
                <c:pt idx="4">
                  <c:v>1.47</c:v>
                </c:pt>
              </c:numCache>
            </c:numRef>
          </c:val>
        </c:ser>
        <c:ser>
          <c:idx val="4"/>
          <c:order val="4"/>
          <c:tx>
            <c:strRef>
              <c:f>'[6]II. stupeň-ZŠ s MŠ Jeséniova 54'!$G$10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54'!$G$11:$G$16</c:f>
              <c:numCache>
                <c:ptCount val="6"/>
                <c:pt idx="0">
                  <c:v>1.15</c:v>
                </c:pt>
                <c:pt idx="1">
                  <c:v>1.19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'[6]II. stupeň-ZŠ s MŠ Jeséniova 54'!$H$10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54'!$H$11:$H$16</c:f>
              <c:numCache>
                <c:ptCount val="6"/>
                <c:pt idx="0">
                  <c:v>1.82</c:v>
                </c:pt>
                <c:pt idx="1">
                  <c:v>1.76</c:v>
                </c:pt>
                <c:pt idx="2">
                  <c:v>2.3</c:v>
                </c:pt>
                <c:pt idx="3">
                  <c:v>1.83</c:v>
                </c:pt>
                <c:pt idx="4">
                  <c:v>2.06</c:v>
                </c:pt>
                <c:pt idx="5">
                  <c:v>2.18</c:v>
                </c:pt>
              </c:numCache>
            </c:numRef>
          </c:val>
        </c:ser>
        <c:ser>
          <c:idx val="6"/>
          <c:order val="6"/>
          <c:tx>
            <c:strRef>
              <c:f>'[6]II. stupeň-ZŠ s MŠ Jeséniova 54'!$I$10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54'!$I$11:$I$16</c:f>
              <c:numCache>
                <c:ptCount val="6"/>
                <c:pt idx="0">
                  <c:v>1.12</c:v>
                </c:pt>
                <c:pt idx="1">
                  <c:v>1.09</c:v>
                </c:pt>
                <c:pt idx="2">
                  <c:v>1.6</c:v>
                </c:pt>
                <c:pt idx="3">
                  <c:v>1.2</c:v>
                </c:pt>
                <c:pt idx="4">
                  <c:v>1</c:v>
                </c:pt>
              </c:numCache>
            </c:numRef>
          </c:val>
        </c:ser>
        <c:ser>
          <c:idx val="7"/>
          <c:order val="7"/>
          <c:tx>
            <c:strRef>
              <c:f>'[6]II. stupeň-ZŠ s MŠ Jeséniova 54'!$J$10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54'!$J$11:$J$16</c:f>
              <c:numCache>
                <c:ptCount val="6"/>
                <c:pt idx="1">
                  <c:v>1.19</c:v>
                </c:pt>
                <c:pt idx="2">
                  <c:v>2.25</c:v>
                </c:pt>
                <c:pt idx="3">
                  <c:v>1.3</c:v>
                </c:pt>
                <c:pt idx="4">
                  <c:v>1.35</c:v>
                </c:pt>
              </c:numCache>
            </c:numRef>
          </c:val>
        </c:ser>
        <c:ser>
          <c:idx val="8"/>
          <c:order val="8"/>
          <c:tx>
            <c:strRef>
              <c:f>'[6]II. stupeň-ZŠ s MŠ Jeséniova 54'!$K$10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54'!$K$11:$K$16</c:f>
              <c:numCache>
                <c:ptCount val="6"/>
                <c:pt idx="1">
                  <c:v>1.42</c:v>
                </c:pt>
                <c:pt idx="2">
                  <c:v>2.08</c:v>
                </c:pt>
                <c:pt idx="3">
                  <c:v>1.75</c:v>
                </c:pt>
                <c:pt idx="4">
                  <c:v>2</c:v>
                </c:pt>
              </c:numCache>
            </c:numRef>
          </c:val>
        </c:ser>
        <c:ser>
          <c:idx val="9"/>
          <c:order val="9"/>
          <c:tx>
            <c:strRef>
              <c:f>'[6]II. stupeň-ZŠ s MŠ Jeséniova 54'!$L$10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54'!$L$11:$L$16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'[6]II. stupeň-ZŠ s MŠ Jeséniova 54'!$M$10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54'!$M$11:$M$16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'[6]II. stupeň-ZŠ s MŠ Jeséniova 54'!$N$10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54'!$N$11:$N$16</c:f>
              <c:numCache>
                <c:ptCount val="6"/>
                <c:pt idx="0">
                  <c:v>1</c:v>
                </c:pt>
                <c:pt idx="1">
                  <c:v>1.1</c:v>
                </c:pt>
                <c:pt idx="2">
                  <c:v>1</c:v>
                </c:pt>
                <c:pt idx="3">
                  <c:v>1.25</c:v>
                </c:pt>
                <c:pt idx="4">
                  <c:v>1.18</c:v>
                </c:pt>
              </c:numCache>
            </c:numRef>
          </c:val>
        </c:ser>
        <c:ser>
          <c:idx val="12"/>
          <c:order val="12"/>
          <c:tx>
            <c:strRef>
              <c:f>'[6]II. stupeň-ZŠ s MŠ Jeséniova 54'!$O$10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54'!$O$11:$O$16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'[6]II. stupeň-ZŠ s MŠ Jeséniova 54'!$B$11:$B$16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'[6]II. stupeň-ZŠ s MŠ Jeséniova 54'!$P$11:$P$16</c:f>
              <c:numCache>
                <c:ptCount val="6"/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'[6]II. stupeň-ZŠ s MŠ Jeséniova 54'!$Q$11:$Q$17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950420"/>
        <c:axId val="44553781"/>
      </c:barChart>
      <c:catAx>
        <c:axId val="49504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44553781"/>
        <c:crosses val="max"/>
        <c:auto val="1"/>
        <c:lblOffset val="100"/>
        <c:tickLblSkip val="1"/>
        <c:noMultiLvlLbl val="0"/>
      </c:catAx>
      <c:valAx>
        <c:axId val="44553781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420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1017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2086479"/>
        <c:crosses val="autoZero"/>
        <c:auto val="1"/>
        <c:lblOffset val="100"/>
        <c:noMultiLvlLbl val="0"/>
      </c:catAx>
      <c:valAx>
        <c:axId val="520864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654397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25"/>
          <c:w val="0.8237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Kalinčiakova'!$D$9:$D$12</c:f>
              <c:numCache>
                <c:ptCount val="4"/>
                <c:pt idx="0">
                  <c:v>1.41</c:v>
                </c:pt>
                <c:pt idx="1">
                  <c:v>1.68</c:v>
                </c:pt>
                <c:pt idx="2">
                  <c:v>2</c:v>
                </c:pt>
                <c:pt idx="3">
                  <c:v>1.9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Kalinčiakova'!$E$9:$E$12</c:f>
              <c:numCache>
                <c:ptCount val="4"/>
                <c:pt idx="0">
                  <c:v>1.34</c:v>
                </c:pt>
                <c:pt idx="1">
                  <c:v>1.32</c:v>
                </c:pt>
                <c:pt idx="2">
                  <c:v>1.62</c:v>
                </c:pt>
                <c:pt idx="3">
                  <c:v>1.59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Kalinčiakova'!$F$9:$F$12</c:f>
              <c:numCache>
                <c:ptCount val="4"/>
                <c:pt idx="0">
                  <c:v>1.38</c:v>
                </c:pt>
                <c:pt idx="1">
                  <c:v>1.6</c:v>
                </c:pt>
                <c:pt idx="2">
                  <c:v>2</c:v>
                </c:pt>
                <c:pt idx="3">
                  <c:v>1.55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Kalinčiakova'!$G$9:$G$12</c:f>
              <c:numCache>
                <c:ptCount val="4"/>
                <c:pt idx="0">
                  <c:v>1</c:v>
                </c:pt>
                <c:pt idx="1">
                  <c:v>1.12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Kalinčiakova'!$H$9:$H$12</c:f>
              <c:numCache>
                <c:ptCount val="4"/>
                <c:pt idx="0">
                  <c:v>1.29</c:v>
                </c:pt>
                <c:pt idx="1">
                  <c:v>1.52</c:v>
                </c:pt>
                <c:pt idx="2">
                  <c:v>1.83</c:v>
                </c:pt>
                <c:pt idx="3">
                  <c:v>1.45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Kalinčiakova'!$I$9:$I$12</c:f>
              <c:numCache>
                <c:ptCount val="4"/>
                <c:pt idx="0">
                  <c:v>0</c:v>
                </c:pt>
                <c:pt idx="1">
                  <c:v>1.4</c:v>
                </c:pt>
                <c:pt idx="2">
                  <c:v>1.55</c:v>
                </c:pt>
                <c:pt idx="3">
                  <c:v>1.59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Kalinčiakova'!$J$9:$J$12</c:f>
              <c:numCache>
                <c:ptCount val="4"/>
                <c:pt idx="0">
                  <c:v>1</c:v>
                </c:pt>
                <c:pt idx="1">
                  <c:v>1.16</c:v>
                </c:pt>
                <c:pt idx="2">
                  <c:v>1.03</c:v>
                </c:pt>
                <c:pt idx="3">
                  <c:v>1.07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Kalinčiakova'!$K$9:$K$12</c:f>
              <c:numCache>
                <c:ptCount val="4"/>
                <c:pt idx="0">
                  <c:v>1</c:v>
                </c:pt>
                <c:pt idx="1">
                  <c:v>1.16</c:v>
                </c:pt>
                <c:pt idx="2">
                  <c:v>1.17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'[5]I. stupeň  ZŠ  Kalinčiakova'!$C$9:$C$12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'[5]I. stupeň  ZŠ  Kalinčiakova'!$L$9:$L$12</c:f>
              <c:numCache>
                <c:ptCount val="4"/>
                <c:pt idx="0">
                  <c:v>1.04</c:v>
                </c:pt>
                <c:pt idx="1">
                  <c:v>1</c:v>
                </c:pt>
                <c:pt idx="2">
                  <c:v>1.1</c:v>
                </c:pt>
                <c:pt idx="3">
                  <c:v>1.03</c:v>
                </c:pt>
              </c:numCache>
            </c:numRef>
          </c:val>
        </c:ser>
        <c:axId val="66125128"/>
        <c:axId val="58255241"/>
      </c:barChart>
      <c:catAx>
        <c:axId val="66125128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55241"/>
        <c:crossesAt val="5"/>
        <c:auto val="1"/>
        <c:lblOffset val="100"/>
        <c:tickLblSkip val="1"/>
        <c:noMultiLvlLbl val="0"/>
      </c:catAx>
      <c:valAx>
        <c:axId val="58255241"/>
        <c:scaling>
          <c:orientation val="maxMin"/>
          <c:max val="5"/>
          <c:min val="1"/>
        </c:scaling>
        <c:axPos val="l"/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2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11"/>
          <c:w val="0.1395"/>
          <c:h val="0.8495"/>
        </c:manualLayout>
      </c:layout>
      <c:overlay val="0"/>
      <c:spPr>
        <a:solidFill>
          <a:srgbClr val="99CC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35122"/>
        <c:axId val="21054051"/>
      </c:bar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545351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9"/>
          <c:w val="0.8887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'[5]II. stupeň  ZŠ  Kalinčiakova'!$C$10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Kalinčiakova'!$C$11:$C$16</c:f>
              <c:numCache>
                <c:ptCount val="6"/>
                <c:pt idx="0">
                  <c:v>1.88</c:v>
                </c:pt>
                <c:pt idx="1">
                  <c:v>2.6</c:v>
                </c:pt>
                <c:pt idx="2">
                  <c:v>3.05</c:v>
                </c:pt>
                <c:pt idx="3">
                  <c:v>2.6</c:v>
                </c:pt>
                <c:pt idx="4">
                  <c:v>3.04</c:v>
                </c:pt>
                <c:pt idx="5">
                  <c:v>2.83</c:v>
                </c:pt>
              </c:numCache>
            </c:numRef>
          </c:val>
        </c:ser>
        <c:ser>
          <c:idx val="1"/>
          <c:order val="1"/>
          <c:tx>
            <c:strRef>
              <c:f>'[5]II. stupeň  ZŠ  Kalinčiakova'!$D$10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Kalinčiakova'!$D$11:$D$16</c:f>
              <c:numCache>
                <c:ptCount val="6"/>
                <c:pt idx="0">
                  <c:v>1.83</c:v>
                </c:pt>
                <c:pt idx="1">
                  <c:v>2.6</c:v>
                </c:pt>
                <c:pt idx="2">
                  <c:v>2.56</c:v>
                </c:pt>
                <c:pt idx="3">
                  <c:v>2.53</c:v>
                </c:pt>
                <c:pt idx="4">
                  <c:v>2.69</c:v>
                </c:pt>
              </c:numCache>
            </c:numRef>
          </c:val>
        </c:ser>
        <c:ser>
          <c:idx val="2"/>
          <c:order val="2"/>
          <c:tx>
            <c:strRef>
              <c:f>'[5]II. stupeň  ZŠ  Kalinčiakova'!$E$10</c:f>
              <c:strCache>
                <c:ptCount val="1"/>
                <c:pt idx="0">
                  <c:v>2CJ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Kalinčiakova'!$E$11:$E$16</c:f>
              <c:numCache>
                <c:ptCount val="6"/>
                <c:pt idx="0">
                  <c:v>0</c:v>
                </c:pt>
                <c:pt idx="1">
                  <c:v>2.25</c:v>
                </c:pt>
                <c:pt idx="2">
                  <c:v>2.8</c:v>
                </c:pt>
                <c:pt idx="3">
                  <c:v>2.17</c:v>
                </c:pt>
                <c:pt idx="4">
                  <c:v>2.71</c:v>
                </c:pt>
              </c:numCache>
            </c:numRef>
          </c:val>
        </c:ser>
        <c:ser>
          <c:idx val="3"/>
          <c:order val="3"/>
          <c:tx>
            <c:strRef>
              <c:f>'[5]II. stupeň  ZŠ  Kalinčiakova'!$F$10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Kalinčiakova'!$F$11:$F$16</c:f>
              <c:numCache>
                <c:ptCount val="6"/>
                <c:pt idx="0">
                  <c:v>1.56</c:v>
                </c:pt>
                <c:pt idx="1">
                  <c:v>1.96</c:v>
                </c:pt>
                <c:pt idx="2">
                  <c:v>2.18</c:v>
                </c:pt>
                <c:pt idx="3">
                  <c:v>2.01</c:v>
                </c:pt>
                <c:pt idx="4">
                  <c:v>1.9</c:v>
                </c:pt>
              </c:numCache>
            </c:numRef>
          </c:val>
        </c:ser>
        <c:ser>
          <c:idx val="4"/>
          <c:order val="4"/>
          <c:tx>
            <c:strRef>
              <c:f>'[5]II. stupeň  ZŠ  Kalinčiakova'!$G$10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Kalinčiakova'!$G$11:$G$16</c:f>
              <c:numCache>
                <c:ptCount val="6"/>
                <c:pt idx="0">
                  <c:v>1</c:v>
                </c:pt>
                <c:pt idx="1">
                  <c:v>1.68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'[5]II. stupeň  ZŠ  Kalinčiakova'!$H$10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Kalinčiakova'!$H$11:$H$16</c:f>
              <c:numCache>
                <c:ptCount val="6"/>
                <c:pt idx="0">
                  <c:v>2.33</c:v>
                </c:pt>
                <c:pt idx="1">
                  <c:v>2.35</c:v>
                </c:pt>
                <c:pt idx="2">
                  <c:v>2.88</c:v>
                </c:pt>
                <c:pt idx="3">
                  <c:v>2.7</c:v>
                </c:pt>
                <c:pt idx="4">
                  <c:v>2.9</c:v>
                </c:pt>
                <c:pt idx="5">
                  <c:v>2.68</c:v>
                </c:pt>
              </c:numCache>
            </c:numRef>
          </c:val>
        </c:ser>
        <c:ser>
          <c:idx val="6"/>
          <c:order val="6"/>
          <c:tx>
            <c:strRef>
              <c:f>'[5]II. stupeň  ZŠ  Kalinčiakova'!$I$10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Kalinčiakova'!$I$11:$I$16</c:f>
              <c:numCache>
                <c:ptCount val="6"/>
                <c:pt idx="0">
                  <c:v>1.88</c:v>
                </c:pt>
                <c:pt idx="1">
                  <c:v>2.19</c:v>
                </c:pt>
                <c:pt idx="2">
                  <c:v>2.4</c:v>
                </c:pt>
                <c:pt idx="3">
                  <c:v>2.35</c:v>
                </c:pt>
                <c:pt idx="4">
                  <c:v>2.5</c:v>
                </c:pt>
              </c:numCache>
            </c:numRef>
          </c:val>
        </c:ser>
        <c:ser>
          <c:idx val="7"/>
          <c:order val="7"/>
          <c:tx>
            <c:strRef>
              <c:f>'[5]II. stupeň  ZŠ  Kalinčiakova'!$J$10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Kalinčiakova'!$J$11:$J$16</c:f>
              <c:numCache>
                <c:ptCount val="6"/>
                <c:pt idx="0">
                  <c:v>0</c:v>
                </c:pt>
                <c:pt idx="1">
                  <c:v>1.6</c:v>
                </c:pt>
                <c:pt idx="2">
                  <c:v>2.4</c:v>
                </c:pt>
                <c:pt idx="3">
                  <c:v>1.97</c:v>
                </c:pt>
                <c:pt idx="4">
                  <c:v>2.33</c:v>
                </c:pt>
              </c:numCache>
            </c:numRef>
          </c:val>
        </c:ser>
        <c:ser>
          <c:idx val="8"/>
          <c:order val="8"/>
          <c:tx>
            <c:strRef>
              <c:f>'[5]II. stupeň  ZŠ  Kalinčiakova'!$K$10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Kalinčiakova'!$K$11:$K$16</c:f>
              <c:numCache>
                <c:ptCount val="6"/>
                <c:pt idx="0">
                  <c:v>0</c:v>
                </c:pt>
                <c:pt idx="1">
                  <c:v>2.15</c:v>
                </c:pt>
                <c:pt idx="2">
                  <c:v>0</c:v>
                </c:pt>
                <c:pt idx="3">
                  <c:v>2.18</c:v>
                </c:pt>
                <c:pt idx="4">
                  <c:v>2.79</c:v>
                </c:pt>
              </c:numCache>
            </c:numRef>
          </c:val>
        </c:ser>
        <c:ser>
          <c:idx val="9"/>
          <c:order val="9"/>
          <c:tx>
            <c:strRef>
              <c:f>'[5]II. stupeň  ZŠ  Kalinčiakova'!$L$10</c:f>
              <c:strCache>
                <c:ptCount val="1"/>
                <c:pt idx="0">
                  <c:v>OBN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Kalinčiakova'!$L$11:$L$16</c:f>
              <c:numCache>
                <c:ptCount val="6"/>
                <c:pt idx="0">
                  <c:v>1.25</c:v>
                </c:pt>
                <c:pt idx="1">
                  <c:v>1.4</c:v>
                </c:pt>
                <c:pt idx="2">
                  <c:v>1.58</c:v>
                </c:pt>
                <c:pt idx="3">
                  <c:v>0</c:v>
                </c:pt>
                <c:pt idx="4">
                  <c:v>1.34</c:v>
                </c:pt>
              </c:numCache>
            </c:numRef>
          </c:val>
        </c:ser>
        <c:ser>
          <c:idx val="10"/>
          <c:order val="10"/>
          <c:tx>
            <c:strRef>
              <c:f>'[5]II. stupeň  ZŠ  Kalinčiakova'!$M$10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Kalinčiakova'!$M$11:$M$16</c:f>
              <c:numCache>
                <c:ptCount val="6"/>
                <c:pt idx="0">
                  <c:v>1.33</c:v>
                </c:pt>
                <c:pt idx="1">
                  <c:v>1.2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'[5]II. stupeň  ZŠ  Kalinčiakova'!$N$10</c:f>
              <c:strCache>
                <c:ptCount val="1"/>
                <c:pt idx="0">
                  <c:v>VYV/VUM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'[5]II. stupeň  ZŠ  Kalinčiakova'!$O$10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Kalinčiakova'!$O$11:$O$16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1.04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Kalinčiakova'!$P$11:$P$16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1.25</c:v>
                </c:pt>
                <c:pt idx="3">
                  <c:v>1.5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'[5]II. stupeň  ZŠ  Kalinčiakova'!$B$11:$B$16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'[5]II. stupeň  ZŠ  Kalinčiakova'!$Q$11:$Q$16</c:f>
              <c:numCache>
                <c:ptCount val="6"/>
                <c:pt idx="0">
                  <c:v>1.08</c:v>
                </c:pt>
                <c:pt idx="1">
                  <c:v>1.1</c:v>
                </c:pt>
                <c:pt idx="2">
                  <c:v>1.22</c:v>
                </c:pt>
                <c:pt idx="3">
                  <c:v>1.4</c:v>
                </c:pt>
                <c:pt idx="4">
                  <c:v>0</c:v>
                </c:pt>
              </c:numCache>
            </c:numRef>
          </c:val>
        </c:ser>
        <c:axId val="55268732"/>
        <c:axId val="27656541"/>
      </c:barChart>
      <c:catAx>
        <c:axId val="55268732"/>
        <c:scaling>
          <c:orientation val="minMax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27656541"/>
        <c:crosses val="max"/>
        <c:auto val="1"/>
        <c:lblOffset val="100"/>
        <c:tickLblSkip val="1"/>
        <c:noMultiLvlLbl val="0"/>
      </c:catAx>
      <c:valAx>
        <c:axId val="27656541"/>
        <c:scaling>
          <c:orientation val="maxMin"/>
          <c:max val="5"/>
          <c:min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55268732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25"/>
          <c:y val="0.085"/>
          <c:w val="0.07925"/>
          <c:h val="0.81175"/>
        </c:manualLayout>
      </c:layout>
      <c:overlay val="0"/>
      <c:spPr>
        <a:solidFill>
          <a:srgbClr val="CC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582278"/>
        <c:axId val="25587319"/>
      </c:bar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75822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75"/>
          <c:w val="0.834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2'!$D$9:$D$12</c:f>
              <c:numCache>
                <c:ptCount val="4"/>
                <c:pt idx="0">
                  <c:v>1.28</c:v>
                </c:pt>
                <c:pt idx="1">
                  <c:v>1.17</c:v>
                </c:pt>
                <c:pt idx="2">
                  <c:v>1.35</c:v>
                </c:pt>
                <c:pt idx="3">
                  <c:v>1.65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2'!$E$9:$E$12</c:f>
              <c:numCache>
                <c:ptCount val="4"/>
                <c:pt idx="0">
                  <c:v>1.23</c:v>
                </c:pt>
                <c:pt idx="1">
                  <c:v>1.07</c:v>
                </c:pt>
                <c:pt idx="2">
                  <c:v>1.19</c:v>
                </c:pt>
                <c:pt idx="3">
                  <c:v>1.64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2'!$F$9:$F$12</c:f>
              <c:numCache>
                <c:ptCount val="4"/>
                <c:pt idx="0">
                  <c:v>1.21</c:v>
                </c:pt>
                <c:pt idx="1">
                  <c:v>1.1</c:v>
                </c:pt>
                <c:pt idx="2">
                  <c:v>1.28</c:v>
                </c:pt>
                <c:pt idx="3">
                  <c:v>1.7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2'!$H$9:$H$12</c:f>
              <c:numCache>
                <c:ptCount val="4"/>
                <c:pt idx="0">
                  <c:v>1.02</c:v>
                </c:pt>
                <c:pt idx="1">
                  <c:v>1.1</c:v>
                </c:pt>
                <c:pt idx="2">
                  <c:v>1.28</c:v>
                </c:pt>
                <c:pt idx="3">
                  <c:v>1.67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2'!$I$9:$I$12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1.55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'[4]I. stupeň-ZŠ Odborárska 2'!$C$9:$C$12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'[4]I. stupeň-ZŠ Odborárska 2'!$L$9:$L$12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At val="5"/>
        <c:auto val="1"/>
        <c:lblOffset val="100"/>
        <c:tickLblSkip val="1"/>
        <c:noMultiLvlLbl val="0"/>
      </c:catAx>
      <c:valAx>
        <c:axId val="59306929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59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0355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640003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'[4]II. stupeň-ZŠ Odborárska 2'!$C$10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2'!$C$11:$C$16</c:f>
              <c:numCache>
                <c:ptCount val="6"/>
                <c:pt idx="0">
                  <c:v>1.68</c:v>
                </c:pt>
                <c:pt idx="1">
                  <c:v>2.36</c:v>
                </c:pt>
                <c:pt idx="2">
                  <c:v>2.37</c:v>
                </c:pt>
                <c:pt idx="3">
                  <c:v>2</c:v>
                </c:pt>
                <c:pt idx="4">
                  <c:v>2.54</c:v>
                </c:pt>
                <c:pt idx="5">
                  <c:v>2.07</c:v>
                </c:pt>
              </c:numCache>
            </c:numRef>
          </c:val>
        </c:ser>
        <c:ser>
          <c:idx val="1"/>
          <c:order val="1"/>
          <c:tx>
            <c:strRef>
              <c:f>'[4]II. stupeň-ZŠ Odborárska 2'!$D$10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2'!$D$11:$D$16</c:f>
              <c:numCache>
                <c:ptCount val="6"/>
                <c:pt idx="0">
                  <c:v>1.76</c:v>
                </c:pt>
                <c:pt idx="1">
                  <c:v>1.86</c:v>
                </c:pt>
                <c:pt idx="2">
                  <c:v>2.57</c:v>
                </c:pt>
                <c:pt idx="3">
                  <c:v>1.8</c:v>
                </c:pt>
                <c:pt idx="4">
                  <c:v>2.23</c:v>
                </c:pt>
              </c:numCache>
            </c:numRef>
          </c:val>
        </c:ser>
        <c:ser>
          <c:idx val="2"/>
          <c:order val="2"/>
          <c:tx>
            <c:strRef>
              <c:f>'[4]II. stupeň-ZŠ Odborárska 2'!$E$10</c:f>
              <c:strCache>
                <c:ptCount val="1"/>
                <c:pt idx="0">
                  <c:v>ŠJ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2'!$E$11:$E$16</c:f>
              <c:numCache>
                <c:ptCount val="6"/>
                <c:pt idx="1">
                  <c:v>2.08</c:v>
                </c:pt>
                <c:pt idx="2">
                  <c:v>2.33</c:v>
                </c:pt>
                <c:pt idx="3">
                  <c:v>1.8</c:v>
                </c:pt>
                <c:pt idx="4">
                  <c:v>2.23</c:v>
                </c:pt>
              </c:numCache>
            </c:numRef>
          </c:val>
        </c:ser>
        <c:ser>
          <c:idx val="3"/>
          <c:order val="3"/>
          <c:tx>
            <c:strRef>
              <c:f>'[4]II. stupeň-ZŠ Odborárska 2'!$F$10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2'!$F$11:$F$16</c:f>
              <c:numCache>
                <c:ptCount val="6"/>
                <c:pt idx="0">
                  <c:v>1.4</c:v>
                </c:pt>
                <c:pt idx="1">
                  <c:v>1.64</c:v>
                </c:pt>
                <c:pt idx="2">
                  <c:v>2.21</c:v>
                </c:pt>
                <c:pt idx="3">
                  <c:v>1.56</c:v>
                </c:pt>
                <c:pt idx="4">
                  <c:v>1.92</c:v>
                </c:pt>
              </c:numCache>
            </c:numRef>
          </c:val>
        </c:ser>
        <c:ser>
          <c:idx val="4"/>
          <c:order val="4"/>
          <c:tx>
            <c:strRef>
              <c:f>'[4]II. stupeň-ZŠ Odborárska 2'!$G$10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2'!$G$11:$G$16</c:f>
              <c:numCache>
                <c:ptCount val="6"/>
                <c:pt idx="0">
                  <c:v>1.84</c:v>
                </c:pt>
                <c:pt idx="1">
                  <c:v>2.07</c:v>
                </c:pt>
                <c:pt idx="2">
                  <c:v>2.68</c:v>
                </c:pt>
                <c:pt idx="3">
                  <c:v>1.69</c:v>
                </c:pt>
                <c:pt idx="4">
                  <c:v>2.08</c:v>
                </c:pt>
              </c:numCache>
            </c:numRef>
          </c:val>
        </c:ser>
        <c:ser>
          <c:idx val="5"/>
          <c:order val="5"/>
          <c:tx>
            <c:strRef>
              <c:f>'[4]II. stupeň-ZŠ Odborárska 2'!$H$10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2'!$H$11:$H$16</c:f>
              <c:numCache>
                <c:ptCount val="6"/>
                <c:pt idx="0">
                  <c:v>2.08</c:v>
                </c:pt>
                <c:pt idx="1">
                  <c:v>2.5</c:v>
                </c:pt>
                <c:pt idx="2">
                  <c:v>2.68</c:v>
                </c:pt>
                <c:pt idx="3">
                  <c:v>2.19</c:v>
                </c:pt>
                <c:pt idx="4">
                  <c:v>2.69</c:v>
                </c:pt>
                <c:pt idx="5">
                  <c:v>2.9</c:v>
                </c:pt>
              </c:numCache>
            </c:numRef>
          </c:val>
        </c:ser>
        <c:ser>
          <c:idx val="6"/>
          <c:order val="6"/>
          <c:tx>
            <c:strRef>
              <c:f>'[4]II. stupeň-ZŠ Odborárska 2'!$I$10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2'!$I$11:$I$16</c:f>
              <c:numCache>
                <c:ptCount val="6"/>
                <c:pt idx="0">
                  <c:v>2.04</c:v>
                </c:pt>
                <c:pt idx="1">
                  <c:v>2.43</c:v>
                </c:pt>
                <c:pt idx="2">
                  <c:v>2.47</c:v>
                </c:pt>
                <c:pt idx="3">
                  <c:v>1.68</c:v>
                </c:pt>
                <c:pt idx="4">
                  <c:v>2.3</c:v>
                </c:pt>
              </c:numCache>
            </c:numRef>
          </c:val>
        </c:ser>
        <c:ser>
          <c:idx val="7"/>
          <c:order val="7"/>
          <c:tx>
            <c:strRef>
              <c:f>'[4]II. stupeň-ZŠ Odborárska 2'!$J$10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2'!$J$11:$J$16</c:f>
              <c:numCache>
                <c:ptCount val="6"/>
                <c:pt idx="1">
                  <c:v>2.64</c:v>
                </c:pt>
                <c:pt idx="2">
                  <c:v>2.84</c:v>
                </c:pt>
                <c:pt idx="3">
                  <c:v>2.13</c:v>
                </c:pt>
                <c:pt idx="4">
                  <c:v>2.77</c:v>
                </c:pt>
              </c:numCache>
            </c:numRef>
          </c:val>
        </c:ser>
        <c:ser>
          <c:idx val="8"/>
          <c:order val="8"/>
          <c:tx>
            <c:strRef>
              <c:f>'[4]II. stupeň-ZŠ Odborárska 2'!$K$10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2'!$K$11:$K$16</c:f>
              <c:numCache>
                <c:ptCount val="6"/>
                <c:pt idx="1">
                  <c:v>2.36</c:v>
                </c:pt>
                <c:pt idx="2">
                  <c:v>2.21</c:v>
                </c:pt>
                <c:pt idx="3">
                  <c:v>2.12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'[4]II. stupeň-ZŠ Odborárska 2'!$L$10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2'!$L$11:$L$16</c:f>
              <c:numCache>
                <c:ptCount val="6"/>
                <c:pt idx="1">
                  <c:v>1.29</c:v>
                </c:pt>
                <c:pt idx="2">
                  <c:v>1.44</c:v>
                </c:pt>
                <c:pt idx="3">
                  <c:v>1.13</c:v>
                </c:pt>
                <c:pt idx="4">
                  <c:v>1.31</c:v>
                </c:pt>
              </c:numCache>
            </c:numRef>
          </c:val>
        </c:ser>
        <c:ser>
          <c:idx val="10"/>
          <c:order val="10"/>
          <c:tx>
            <c:strRef>
              <c:f>'[4]II. stupeň-ZŠ Odborárska 2'!$M$10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2'!$M$11:$M$16</c:f>
              <c:numCache>
                <c:ptCount val="6"/>
                <c:pt idx="0">
                  <c:v>1.28</c:v>
                </c:pt>
                <c:pt idx="1">
                  <c:v>1.21</c:v>
                </c:pt>
                <c:pt idx="2">
                  <c:v>1.11</c:v>
                </c:pt>
                <c:pt idx="3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'[4]II. stupeň-ZŠ Odborárska 2'!$N$10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2'!$N$11:$N$16</c:f>
              <c:numCache>
                <c:ptCount val="6"/>
                <c:pt idx="0">
                  <c:v>1.08</c:v>
                </c:pt>
                <c:pt idx="1">
                  <c:v>1.14</c:v>
                </c:pt>
                <c:pt idx="2">
                  <c:v>1.05</c:v>
                </c:pt>
                <c:pt idx="3">
                  <c:v>1</c:v>
                </c:pt>
                <c:pt idx="4">
                  <c:v>1.23</c:v>
                </c:pt>
              </c:numCache>
            </c:numRef>
          </c:val>
        </c:ser>
        <c:ser>
          <c:idx val="12"/>
          <c:order val="12"/>
          <c:tx>
            <c:strRef>
              <c:f>'[4]II. stupeň-ZŠ Odborárska 2'!$O$10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2'!$O$11:$O$16</c:f>
              <c:numCache>
                <c:ptCount val="6"/>
                <c:pt idx="0">
                  <c:v>1.16</c:v>
                </c:pt>
                <c:pt idx="1">
                  <c:v>1.62</c:v>
                </c:pt>
                <c:pt idx="2">
                  <c:v>1.33</c:v>
                </c:pt>
                <c:pt idx="3">
                  <c:v>1.25</c:v>
                </c:pt>
                <c:pt idx="4">
                  <c:v>1.54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'[4]II. stupeň-ZŠ Odborárska 2'!$B$11:$B$16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'[4]II. stupeň-ZŠ Odborárska 2'!$P$11:$P$16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'[4]II. stupeň-ZŠ Odborárska 2'!$Q$11:$Q$17</c:f>
              <c:numCache>
                <c:ptCount val="7"/>
                <c:pt idx="0">
                  <c:v>1.2</c:v>
                </c:pt>
                <c:pt idx="1">
                  <c:v>1.29</c:v>
                </c:pt>
                <c:pt idx="2">
                  <c:v>1.3</c:v>
                </c:pt>
                <c:pt idx="3">
                  <c:v>1.3</c:v>
                </c:pt>
                <c:pt idx="4">
                  <c:v>1.4</c:v>
                </c:pt>
              </c:numCache>
            </c:numRef>
          </c:val>
        </c:ser>
        <c:axId val="16642916"/>
        <c:axId val="15568517"/>
      </c:barChart>
      <c:catAx>
        <c:axId val="166429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5568517"/>
        <c:crosses val="max"/>
        <c:auto val="1"/>
        <c:lblOffset val="100"/>
        <c:tickLblSkip val="1"/>
        <c:noMultiLvlLbl val="0"/>
      </c:catAx>
      <c:valAx>
        <c:axId val="15568517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2916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0967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58989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216260"/>
        <c:axId val="42837477"/>
      </c:bar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2837477"/>
        <c:crosses val="autoZero"/>
        <c:auto val="1"/>
        <c:lblOffset val="100"/>
        <c:noMultiLvlLbl val="0"/>
      </c:catAx>
      <c:valAx>
        <c:axId val="428374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122162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575"/>
          <c:w val="0.835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Riazanská'!$D$9:$D$12</c:f>
              <c:numCache>
                <c:ptCount val="4"/>
                <c:pt idx="0">
                  <c:v>1.75</c:v>
                </c:pt>
                <c:pt idx="1">
                  <c:v>1.65</c:v>
                </c:pt>
                <c:pt idx="2">
                  <c:v>1.94</c:v>
                </c:pt>
                <c:pt idx="3">
                  <c:v>2.5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Riazanská'!$E$9:$E$12</c:f>
              <c:numCache>
                <c:ptCount val="4"/>
                <c:pt idx="0">
                  <c:v>1.39</c:v>
                </c:pt>
                <c:pt idx="1">
                  <c:v>1.31</c:v>
                </c:pt>
                <c:pt idx="2">
                  <c:v>1.66</c:v>
                </c:pt>
                <c:pt idx="3">
                  <c:v>1.89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Riazanská'!$F$9:$F$12</c:f>
              <c:numCache>
                <c:ptCount val="4"/>
                <c:pt idx="0">
                  <c:v>1.61</c:v>
                </c:pt>
                <c:pt idx="1">
                  <c:v>1.69</c:v>
                </c:pt>
                <c:pt idx="2">
                  <c:v>1.65</c:v>
                </c:pt>
                <c:pt idx="3">
                  <c:v>2.06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Riazanská'!$H$9:$H$12</c:f>
              <c:numCache>
                <c:ptCount val="4"/>
                <c:pt idx="0">
                  <c:v>1</c:v>
                </c:pt>
                <c:pt idx="1">
                  <c:v>1.06</c:v>
                </c:pt>
                <c:pt idx="2">
                  <c:v>1.31</c:v>
                </c:pt>
                <c:pt idx="3">
                  <c:v>1.67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Riazanská'!$I$9:$I$12</c:f>
              <c:numCache>
                <c:ptCount val="4"/>
                <c:pt idx="2">
                  <c:v>1.49</c:v>
                </c:pt>
                <c:pt idx="3">
                  <c:v>1.61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1.18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'[3]I. stupeň-ZŠ  Riazanská'!$C$9:$C$12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'[3]I. stupeň-ZŠ  Riazanská'!$L$9:$L$12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9849"/>
        <c:crossesAt val="5"/>
        <c:auto val="1"/>
        <c:lblOffset val="100"/>
        <c:tickLblSkip val="1"/>
        <c:noMultiLvlLbl val="0"/>
      </c:catAx>
      <c:valAx>
        <c:axId val="5349849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5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155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81486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47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'[3]II. stupeň  ZŠ, Sibírska 39'!$C$10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39'!$C$11:$C$16</c:f>
              <c:numCache>
                <c:ptCount val="6"/>
                <c:pt idx="0">
                  <c:v>1.58</c:v>
                </c:pt>
                <c:pt idx="1">
                  <c:v>2.7</c:v>
                </c:pt>
                <c:pt idx="2">
                  <c:v>2.07</c:v>
                </c:pt>
                <c:pt idx="3">
                  <c:v>2.11</c:v>
                </c:pt>
                <c:pt idx="4">
                  <c:v>2</c:v>
                </c:pt>
                <c:pt idx="5">
                  <c:v>2.67</c:v>
                </c:pt>
              </c:numCache>
            </c:numRef>
          </c:val>
        </c:ser>
        <c:ser>
          <c:idx val="1"/>
          <c:order val="1"/>
          <c:tx>
            <c:strRef>
              <c:f>'[3]II. stupeň  ZŠ, Sibírska 39'!$D$10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39'!$D$11:$D$16</c:f>
              <c:numCache>
                <c:ptCount val="6"/>
                <c:pt idx="0">
                  <c:v>1.34</c:v>
                </c:pt>
                <c:pt idx="1">
                  <c:v>2.44</c:v>
                </c:pt>
                <c:pt idx="2">
                  <c:v>2</c:v>
                </c:pt>
                <c:pt idx="3">
                  <c:v>2.44</c:v>
                </c:pt>
                <c:pt idx="4">
                  <c:v>2.25</c:v>
                </c:pt>
              </c:numCache>
            </c:numRef>
          </c:val>
        </c:ser>
        <c:ser>
          <c:idx val="2"/>
          <c:order val="2"/>
          <c:tx>
            <c:strRef>
              <c:f>'[3]II. stupeň  ZŠ, Sibírska 39'!$E$10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39'!$E$11:$E$16</c:f>
              <c:numCache>
                <c:ptCount val="6"/>
                <c:pt idx="1">
                  <c:v>1.7</c:v>
                </c:pt>
                <c:pt idx="2">
                  <c:v>2.07</c:v>
                </c:pt>
                <c:pt idx="3">
                  <c:v>2.29</c:v>
                </c:pt>
                <c:pt idx="4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'[3]II. stupeň  ZŠ, Sibírska 39'!$F$10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39'!$F$11:$F$16</c:f>
              <c:numCache>
                <c:ptCount val="6"/>
                <c:pt idx="0">
                  <c:v>1.34</c:v>
                </c:pt>
                <c:pt idx="1">
                  <c:v>2.6</c:v>
                </c:pt>
                <c:pt idx="2">
                  <c:v>2.4</c:v>
                </c:pt>
                <c:pt idx="3">
                  <c:v>2</c:v>
                </c:pt>
                <c:pt idx="4">
                  <c:v>3.17</c:v>
                </c:pt>
              </c:numCache>
            </c:numRef>
          </c:val>
        </c:ser>
        <c:ser>
          <c:idx val="4"/>
          <c:order val="4"/>
          <c:tx>
            <c:strRef>
              <c:f>'[3]II. stupeň  ZŠ, Sibírska 39'!$G$10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39'!$G$11:$G$16</c:f>
              <c:numCache>
                <c:ptCount val="6"/>
                <c:pt idx="0">
                  <c:v>1.71</c:v>
                </c:pt>
                <c:pt idx="1">
                  <c:v>2.5</c:v>
                </c:pt>
                <c:pt idx="2">
                  <c:v>2.13</c:v>
                </c:pt>
                <c:pt idx="3">
                  <c:v>1.78</c:v>
                </c:pt>
                <c:pt idx="4">
                  <c:v>2.91</c:v>
                </c:pt>
              </c:numCache>
            </c:numRef>
          </c:val>
        </c:ser>
        <c:ser>
          <c:idx val="5"/>
          <c:order val="5"/>
          <c:tx>
            <c:strRef>
              <c:f>'[3]II. stupeň  ZŠ, Sibírska 39'!$H$10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39'!$H$11:$H$16</c:f>
              <c:numCache>
                <c:ptCount val="6"/>
                <c:pt idx="0">
                  <c:v>1.84</c:v>
                </c:pt>
                <c:pt idx="1">
                  <c:v>2.5</c:v>
                </c:pt>
                <c:pt idx="2">
                  <c:v>2.47</c:v>
                </c:pt>
                <c:pt idx="3">
                  <c:v>2.78</c:v>
                </c:pt>
                <c:pt idx="4">
                  <c:v>2.83</c:v>
                </c:pt>
                <c:pt idx="5">
                  <c:v>3.33</c:v>
                </c:pt>
              </c:numCache>
            </c:numRef>
          </c:val>
        </c:ser>
        <c:ser>
          <c:idx val="6"/>
          <c:order val="6"/>
          <c:tx>
            <c:strRef>
              <c:f>'[3]II. stupeň  ZŠ, Sibírska 39'!$I$10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39'!$I$11:$I$16</c:f>
              <c:numCache>
                <c:ptCount val="6"/>
                <c:pt idx="0">
                  <c:v>1.45</c:v>
                </c:pt>
                <c:pt idx="1">
                  <c:v>2.2</c:v>
                </c:pt>
                <c:pt idx="2">
                  <c:v>2</c:v>
                </c:pt>
                <c:pt idx="3">
                  <c:v>2.11</c:v>
                </c:pt>
                <c:pt idx="4">
                  <c:v>3</c:v>
                </c:pt>
              </c:numCache>
            </c:numRef>
          </c:val>
        </c:ser>
        <c:ser>
          <c:idx val="7"/>
          <c:order val="7"/>
          <c:tx>
            <c:strRef>
              <c:f>'[3]II. stupeň  ZŠ, Sibírska 39'!$J$10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39'!$J$11:$J$16</c:f>
              <c:numCache>
                <c:ptCount val="6"/>
                <c:pt idx="1">
                  <c:v>2.7</c:v>
                </c:pt>
                <c:pt idx="2">
                  <c:v>2.2</c:v>
                </c:pt>
                <c:pt idx="3">
                  <c:v>2.67</c:v>
                </c:pt>
                <c:pt idx="4">
                  <c:v>2.5</c:v>
                </c:pt>
              </c:numCache>
            </c:numRef>
          </c:val>
        </c:ser>
        <c:ser>
          <c:idx val="8"/>
          <c:order val="8"/>
          <c:tx>
            <c:strRef>
              <c:f>'[3]II. stupeň  ZŠ, Sibírska 39'!$K$10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39'!$K$11:$K$16</c:f>
              <c:numCache>
                <c:ptCount val="6"/>
                <c:pt idx="2">
                  <c:v>1.47</c:v>
                </c:pt>
                <c:pt idx="3">
                  <c:v>2.22</c:v>
                </c:pt>
                <c:pt idx="4">
                  <c:v>3</c:v>
                </c:pt>
              </c:numCache>
            </c:numRef>
          </c:val>
        </c:ser>
        <c:ser>
          <c:idx val="9"/>
          <c:order val="9"/>
          <c:tx>
            <c:strRef>
              <c:f>'[3]II. stupeň  ZŠ, Sibírska 39'!$L$10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39'!$L$11:$L$16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1.44</c:v>
                </c:pt>
                <c:pt idx="4">
                  <c:v>1.83</c:v>
                </c:pt>
              </c:numCache>
            </c:numRef>
          </c:val>
        </c:ser>
        <c:ser>
          <c:idx val="10"/>
          <c:order val="10"/>
          <c:tx>
            <c:strRef>
              <c:f>'[3]II. stupeň  ZŠ, Sibírska 39'!$M$10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39'!$M$11:$M$16</c:f>
              <c:numCache>
                <c:ptCount val="6"/>
                <c:pt idx="0">
                  <c:v>1.1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'[3]II. stupeň  ZŠ, Sibírska 39'!$N$10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39'!$N$11:$N$16</c:f>
              <c:numCache>
                <c:ptCount val="6"/>
                <c:pt idx="0">
                  <c:v>1</c:v>
                </c:pt>
                <c:pt idx="1">
                  <c:v>1.2</c:v>
                </c:pt>
                <c:pt idx="2">
                  <c:v>1.07</c:v>
                </c:pt>
              </c:numCache>
            </c:numRef>
          </c:val>
        </c:ser>
        <c:ser>
          <c:idx val="12"/>
          <c:order val="12"/>
          <c:tx>
            <c:strRef>
              <c:f>'[3]II. stupeň  ZŠ, Sibírska 39'!$O$10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39'!$O$11:$O$16</c:f>
              <c:numCache>
                <c:ptCount val="6"/>
                <c:pt idx="0">
                  <c:v>1.1</c:v>
                </c:pt>
                <c:pt idx="1">
                  <c:v>1.4</c:v>
                </c:pt>
                <c:pt idx="2">
                  <c:v>1.15</c:v>
                </c:pt>
                <c:pt idx="3">
                  <c:v>1.4</c:v>
                </c:pt>
                <c:pt idx="4">
                  <c:v>1.7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'[3]II. stupeň  ZŠ, Sibírska 39'!$P$11:$P$16</c:f>
              <c:numCache>
                <c:ptCount val="6"/>
                <c:pt idx="2">
                  <c:v>1.13</c:v>
                </c:pt>
                <c:pt idx="3">
                  <c:v>1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'[3]II. stupeň  ZŠ, Sibírska 39'!$Q$11:$Q$17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1.27</c:v>
                </c:pt>
                <c:pt idx="3">
                  <c:v>1</c:v>
                </c:pt>
                <c:pt idx="4">
                  <c:v>1.08</c:v>
                </c:pt>
              </c:numCache>
            </c:numRef>
          </c:val>
        </c:ser>
        <c:axId val="7725900"/>
        <c:axId val="2424237"/>
      </c:barChart>
      <c:catAx>
        <c:axId val="77259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2424237"/>
        <c:crosses val="max"/>
        <c:auto val="1"/>
        <c:lblOffset val="100"/>
        <c:tickLblSkip val="1"/>
        <c:noMultiLvlLbl val="0"/>
      </c:catAx>
      <c:valAx>
        <c:axId val="2424237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5900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123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818134"/>
        <c:axId val="62145479"/>
      </c:bar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218181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75"/>
          <c:w val="0.8352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39'!$D$9:$D$12</c:f>
              <c:numCache>
                <c:ptCount val="4"/>
                <c:pt idx="0">
                  <c:v>1.1</c:v>
                </c:pt>
                <c:pt idx="1">
                  <c:v>1.33</c:v>
                </c:pt>
                <c:pt idx="2">
                  <c:v>1.3</c:v>
                </c:pt>
                <c:pt idx="3">
                  <c:v>1.52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39'!$E$9:$E$12</c:f>
              <c:numCache>
                <c:ptCount val="4"/>
                <c:pt idx="0">
                  <c:v>1.15</c:v>
                </c:pt>
                <c:pt idx="1">
                  <c:v>1.04</c:v>
                </c:pt>
                <c:pt idx="2">
                  <c:v>1.15</c:v>
                </c:pt>
                <c:pt idx="3">
                  <c:v>1.08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39'!$F$9:$F$12</c:f>
              <c:numCache>
                <c:ptCount val="4"/>
                <c:pt idx="0">
                  <c:v>1.05</c:v>
                </c:pt>
                <c:pt idx="1">
                  <c:v>1.37</c:v>
                </c:pt>
                <c:pt idx="2">
                  <c:v>1.35</c:v>
                </c:pt>
                <c:pt idx="3">
                  <c:v>1.56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39'!$H$9:$H$12</c:f>
              <c:numCache>
                <c:ptCount val="4"/>
                <c:pt idx="0">
                  <c:v>1</c:v>
                </c:pt>
                <c:pt idx="1">
                  <c:v>1.15</c:v>
                </c:pt>
                <c:pt idx="2">
                  <c:v>1.3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39'!$I$9:$I$12</c:f>
              <c:numCache>
                <c:ptCount val="4"/>
                <c:pt idx="1">
                  <c:v>1.15</c:v>
                </c:pt>
                <c:pt idx="2">
                  <c:v>1.2</c:v>
                </c:pt>
                <c:pt idx="3">
                  <c:v>1.04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'[2]I. stupeň  ZŠ, Sibírska 39'!$C$9:$C$12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'[2]I. stupeň  ZŠ, Sibírska 39'!$L$9:$L$12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</c:v>
                </c:pt>
              </c:numCache>
            </c:numRef>
          </c:val>
        </c:ser>
        <c:axId val="22438400"/>
        <c:axId val="619009"/>
      </c:barChart>
      <c:catAx>
        <c:axId val="224384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009"/>
        <c:crossesAt val="5"/>
        <c:auto val="1"/>
        <c:lblOffset val="100"/>
        <c:tickLblSkip val="1"/>
        <c:noMultiLvlLbl val="0"/>
      </c:catAx>
      <c:valAx>
        <c:axId val="619009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3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0985"/>
          <c:w val="0.11975"/>
          <c:h val="0.820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1082"/>
        <c:axId val="50139739"/>
      </c:barChart>
      <c:catAx>
        <c:axId val="5571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0139739"/>
        <c:crosses val="autoZero"/>
        <c:auto val="1"/>
        <c:lblOffset val="100"/>
        <c:noMultiLvlLbl val="0"/>
      </c:catAx>
      <c:valAx>
        <c:axId val="501397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55710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'[2]II. stupeň  ZŠ, Sibírska 39'!$C$10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39'!$C$11:$C$16</c:f>
              <c:numCache>
                <c:ptCount val="6"/>
                <c:pt idx="0">
                  <c:v>1.85</c:v>
                </c:pt>
                <c:pt idx="1">
                  <c:v>2.04</c:v>
                </c:pt>
                <c:pt idx="2">
                  <c:v>2.72</c:v>
                </c:pt>
                <c:pt idx="3">
                  <c:v>2.5</c:v>
                </c:pt>
                <c:pt idx="4">
                  <c:v>2.63</c:v>
                </c:pt>
                <c:pt idx="5">
                  <c:v>2.64</c:v>
                </c:pt>
              </c:numCache>
            </c:numRef>
          </c:val>
        </c:ser>
        <c:ser>
          <c:idx val="1"/>
          <c:order val="1"/>
          <c:tx>
            <c:strRef>
              <c:f>'[2]II. stupeň  ZŠ, Sibírska 39'!$D$10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39'!$D$11:$D$16</c:f>
              <c:numCache>
                <c:ptCount val="6"/>
                <c:pt idx="0">
                  <c:v>1.29</c:v>
                </c:pt>
                <c:pt idx="1">
                  <c:v>1.72</c:v>
                </c:pt>
                <c:pt idx="2">
                  <c:v>2.5</c:v>
                </c:pt>
                <c:pt idx="3">
                  <c:v>1.94</c:v>
                </c:pt>
                <c:pt idx="4">
                  <c:v>1.75</c:v>
                </c:pt>
              </c:numCache>
            </c:numRef>
          </c:val>
        </c:ser>
        <c:ser>
          <c:idx val="2"/>
          <c:order val="2"/>
          <c:tx>
            <c:strRef>
              <c:f>'[2]II. stupeň  ZŠ, Sibírska 39'!$E$10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39'!$E$11:$E$16</c:f>
              <c:numCache>
                <c:ptCount val="6"/>
                <c:pt idx="1">
                  <c:v>1.48</c:v>
                </c:pt>
                <c:pt idx="2">
                  <c:v>2</c:v>
                </c:pt>
                <c:pt idx="3">
                  <c:v>1.8</c:v>
                </c:pt>
                <c:pt idx="4">
                  <c:v>2.17</c:v>
                </c:pt>
              </c:numCache>
            </c:numRef>
          </c:val>
        </c:ser>
        <c:ser>
          <c:idx val="3"/>
          <c:order val="3"/>
          <c:tx>
            <c:strRef>
              <c:f>'[2]II. stupeň  ZŠ, Sibírska 39'!$F$10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39'!$F$11:$F$16</c:f>
              <c:numCache>
                <c:ptCount val="6"/>
                <c:pt idx="0">
                  <c:v>1.48</c:v>
                </c:pt>
                <c:pt idx="1">
                  <c:v>1.92</c:v>
                </c:pt>
                <c:pt idx="2">
                  <c:v>2.82</c:v>
                </c:pt>
                <c:pt idx="3">
                  <c:v>2.19</c:v>
                </c:pt>
                <c:pt idx="4">
                  <c:v>2.6</c:v>
                </c:pt>
              </c:numCache>
            </c:numRef>
          </c:val>
        </c:ser>
        <c:ser>
          <c:idx val="4"/>
          <c:order val="4"/>
          <c:tx>
            <c:strRef>
              <c:f>'[2]II. stupeň  ZŠ, Sibírska 39'!$G$10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39'!$G$11:$G$16</c:f>
              <c:numCache>
                <c:ptCount val="6"/>
                <c:pt idx="0">
                  <c:v>1.29</c:v>
                </c:pt>
                <c:pt idx="1">
                  <c:v>1.6</c:v>
                </c:pt>
                <c:pt idx="2">
                  <c:v>2.36</c:v>
                </c:pt>
                <c:pt idx="3">
                  <c:v>1.94</c:v>
                </c:pt>
                <c:pt idx="4">
                  <c:v>1.63</c:v>
                </c:pt>
              </c:numCache>
            </c:numRef>
          </c:val>
        </c:ser>
        <c:ser>
          <c:idx val="5"/>
          <c:order val="5"/>
          <c:tx>
            <c:strRef>
              <c:f>'[2]II. stupeň  ZŠ, Sibírska 39'!$H$10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39'!$H$11:$H$16</c:f>
              <c:numCache>
                <c:ptCount val="6"/>
                <c:pt idx="0">
                  <c:v>1.38</c:v>
                </c:pt>
                <c:pt idx="1">
                  <c:v>2</c:v>
                </c:pt>
                <c:pt idx="2">
                  <c:v>2.45</c:v>
                </c:pt>
                <c:pt idx="3">
                  <c:v>2.5</c:v>
                </c:pt>
                <c:pt idx="4">
                  <c:v>2.25</c:v>
                </c:pt>
                <c:pt idx="5">
                  <c:v>2.5</c:v>
                </c:pt>
              </c:numCache>
            </c:numRef>
          </c:val>
        </c:ser>
        <c:ser>
          <c:idx val="6"/>
          <c:order val="6"/>
          <c:tx>
            <c:strRef>
              <c:f>'[2]II. stupeň  ZŠ, Sibírska 39'!$I$10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39'!$I$11:$I$16</c:f>
              <c:numCache>
                <c:ptCount val="6"/>
                <c:pt idx="0">
                  <c:v>1.38</c:v>
                </c:pt>
                <c:pt idx="1">
                  <c:v>1.68</c:v>
                </c:pt>
                <c:pt idx="2">
                  <c:v>2.45</c:v>
                </c:pt>
                <c:pt idx="3">
                  <c:v>1.62</c:v>
                </c:pt>
                <c:pt idx="4">
                  <c:v>2.25</c:v>
                </c:pt>
              </c:numCache>
            </c:numRef>
          </c:val>
        </c:ser>
        <c:ser>
          <c:idx val="7"/>
          <c:order val="7"/>
          <c:tx>
            <c:strRef>
              <c:f>'[2]II. stupeň  ZŠ, Sibírska 39'!$J$10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39'!$J$11:$J$16</c:f>
              <c:numCache>
                <c:ptCount val="6"/>
                <c:pt idx="1">
                  <c:v>1.72</c:v>
                </c:pt>
                <c:pt idx="2">
                  <c:v>2.36</c:v>
                </c:pt>
                <c:pt idx="3">
                  <c:v>2.31</c:v>
                </c:pt>
                <c:pt idx="4">
                  <c:v>2.25</c:v>
                </c:pt>
              </c:numCache>
            </c:numRef>
          </c:val>
        </c:ser>
        <c:ser>
          <c:idx val="8"/>
          <c:order val="8"/>
          <c:tx>
            <c:strRef>
              <c:f>'[2]II. stupeň  ZŠ, Sibírska 39'!$K$10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39'!$K$11:$K$16</c:f>
              <c:numCache>
                <c:ptCount val="6"/>
                <c:pt idx="1">
                  <c:v>1.38</c:v>
                </c:pt>
                <c:pt idx="2">
                  <c:v>2.09</c:v>
                </c:pt>
                <c:pt idx="3">
                  <c:v>1.62</c:v>
                </c:pt>
                <c:pt idx="4">
                  <c:v>2</c:v>
                </c:pt>
              </c:numCache>
            </c:numRef>
          </c:val>
        </c:ser>
        <c:ser>
          <c:idx val="9"/>
          <c:order val="9"/>
          <c:tx>
            <c:strRef>
              <c:f>'[2]II. stupeň  ZŠ, Sibírska 39'!$L$10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39'!$L$11:$L$16</c:f>
              <c:numCache>
                <c:ptCount val="6"/>
                <c:pt idx="0">
                  <c:v>1.05</c:v>
                </c:pt>
                <c:pt idx="1">
                  <c:v>1</c:v>
                </c:pt>
                <c:pt idx="2">
                  <c:v>1.09</c:v>
                </c:pt>
                <c:pt idx="4">
                  <c:v>1.29</c:v>
                </c:pt>
              </c:numCache>
            </c:numRef>
          </c:val>
        </c:ser>
        <c:ser>
          <c:idx val="10"/>
          <c:order val="10"/>
          <c:tx>
            <c:strRef>
              <c:f>'[2]II. stupeň  ZŠ, Sibírska 39'!$M$10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39'!$M$11:$M$16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'[2]II. stupeň  ZŠ, Sibírska 39'!$N$10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39'!$N$11:$N$16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'[2]II. stupeň  ZŠ, Sibírska 39'!$O$10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39'!$O$11:$O$16</c:f>
              <c:numCache>
                <c:ptCount val="6"/>
                <c:pt idx="0">
                  <c:v>1.05</c:v>
                </c:pt>
                <c:pt idx="1">
                  <c:v>1.04</c:v>
                </c:pt>
                <c:pt idx="2">
                  <c:v>1.27</c:v>
                </c:pt>
                <c:pt idx="3">
                  <c:v>1.47</c:v>
                </c:pt>
                <c:pt idx="4">
                  <c:v>1.25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'[2]II. stupeň  ZŠ, Sibírska 39'!$B$11:$B$16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'[2]II. stupeň  ZŠ, Sibírska 39'!$P$11:$P$16</c:f>
              <c:numCache>
                <c:ptCount val="6"/>
                <c:pt idx="2">
                  <c:v>1.09</c:v>
                </c:pt>
                <c:pt idx="3">
                  <c:v>1.06</c:v>
                </c:pt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'[2]II. stupeň  ZŠ, Sibírska 39'!$Q$11:$Q$17</c:f>
              <c:numCache>
                <c:ptCount val="7"/>
                <c:pt idx="0">
                  <c:v>1.09</c:v>
                </c:pt>
                <c:pt idx="1">
                  <c:v>1</c:v>
                </c:pt>
                <c:pt idx="3">
                  <c:v>1.06</c:v>
                </c:pt>
                <c:pt idx="4">
                  <c:v>10</c:v>
                </c:pt>
              </c:numCache>
            </c:numRef>
          </c:val>
        </c:ser>
        <c:axId val="48604468"/>
        <c:axId val="34787029"/>
      </c:barChart>
      <c:catAx>
        <c:axId val="486044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34787029"/>
        <c:crosses val="max"/>
        <c:auto val="1"/>
        <c:lblOffset val="100"/>
        <c:tickLblSkip val="1"/>
        <c:noMultiLvlLbl val="0"/>
      </c:catAx>
      <c:valAx>
        <c:axId val="34787029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058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647806"/>
        <c:axId val="66285935"/>
      </c:bar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46478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75"/>
          <c:w val="0.833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kasárňou'!$D$9:$D$12</c:f>
              <c:numCache>
                <c:ptCount val="4"/>
                <c:pt idx="0">
                  <c:v>1.1</c:v>
                </c:pt>
                <c:pt idx="1">
                  <c:v>1.17</c:v>
                </c:pt>
                <c:pt idx="2">
                  <c:v>1.4</c:v>
                </c:pt>
                <c:pt idx="3">
                  <c:v>1.4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kasárňou'!$E$9:$E$12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1.2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kasárňou'!$F$9:$F$12</c:f>
              <c:numCache>
                <c:ptCount val="4"/>
                <c:pt idx="0">
                  <c:v>1</c:v>
                </c:pt>
                <c:pt idx="1">
                  <c:v>1.1</c:v>
                </c:pt>
                <c:pt idx="2">
                  <c:v>1.3</c:v>
                </c:pt>
                <c:pt idx="3">
                  <c:v>1.3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kasárňou'!$H$9:$H$12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1.3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kasárňou'!$I$9:$I$12</c:f>
              <c:numCache>
                <c:ptCount val="4"/>
                <c:pt idx="1">
                  <c:v>1</c:v>
                </c:pt>
                <c:pt idx="2">
                  <c:v>1.1</c:v>
                </c:pt>
                <c:pt idx="3">
                  <c:v>1.1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kasárňou'!$J$9:$J$12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'[1]I. stupeň  ZŠ  Za kasárňou'!$C$9:$C$12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'[1]I. stupeň  ZŠ  Za kasárňou'!$L$9:$L$12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59702504"/>
        <c:axId val="451625"/>
      </c:barChart>
      <c:catAx>
        <c:axId val="597025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5"/>
        <c:auto val="1"/>
        <c:lblOffset val="100"/>
        <c:tickLblSkip val="1"/>
        <c:noMultiLvlLbl val="0"/>
      </c:catAx>
      <c:valAx>
        <c:axId val="451625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0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325"/>
          <c:w val="0.13175"/>
          <c:h val="0.84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64626"/>
        <c:axId val="36581635"/>
      </c:barChart>
      <c:catAx>
        <c:axId val="40646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0646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475"/>
          <c:w val="0.869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'[9]II.stupeň ZŠsMŠ Cádrova'!$D$9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Cádrova'!$D$10:$D$15</c:f>
              <c:numCache>
                <c:ptCount val="6"/>
                <c:pt idx="0">
                  <c:v>1.7</c:v>
                </c:pt>
                <c:pt idx="1">
                  <c:v>2.1</c:v>
                </c:pt>
                <c:pt idx="2">
                  <c:v>2.7</c:v>
                </c:pt>
                <c:pt idx="3">
                  <c:v>2.1</c:v>
                </c:pt>
                <c:pt idx="4">
                  <c:v>2.2</c:v>
                </c:pt>
                <c:pt idx="5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'[9]II.stupeň ZŠsMŠ Cádrova'!$E$9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Cádrova'!$E$10:$E$15</c:f>
              <c:numCache>
                <c:ptCount val="6"/>
                <c:pt idx="0">
                  <c:v>1.4</c:v>
                </c:pt>
                <c:pt idx="1">
                  <c:v>1.67</c:v>
                </c:pt>
                <c:pt idx="2">
                  <c:v>2</c:v>
                </c:pt>
                <c:pt idx="3">
                  <c:v>1.88</c:v>
                </c:pt>
                <c:pt idx="4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'[9]II.stupeň ZŠsMŠ Cádrova'!$F$9</c:f>
              <c:strCache>
                <c:ptCount val="1"/>
                <c:pt idx="0">
                  <c:v>FJ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Cádrova'!$F$10:$F$15</c:f>
              <c:numCache>
                <c:ptCount val="6"/>
                <c:pt idx="0">
                  <c:v>1.4</c:v>
                </c:pt>
                <c:pt idx="1">
                  <c:v>1.54</c:v>
                </c:pt>
                <c:pt idx="2">
                  <c:v>2.2</c:v>
                </c:pt>
                <c:pt idx="3">
                  <c:v>1.87</c:v>
                </c:pt>
                <c:pt idx="4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'[9]II.stupeň ZŠsMŠ Cádrova'!$G$9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Cádrova'!$G$10:$G$15</c:f>
              <c:numCache>
                <c:ptCount val="6"/>
                <c:pt idx="0">
                  <c:v>1.3</c:v>
                </c:pt>
                <c:pt idx="1">
                  <c:v>1.8</c:v>
                </c:pt>
                <c:pt idx="2">
                  <c:v>2.7</c:v>
                </c:pt>
                <c:pt idx="3">
                  <c:v>1.88</c:v>
                </c:pt>
                <c:pt idx="4">
                  <c:v>1.6</c:v>
                </c:pt>
              </c:numCache>
            </c:numRef>
          </c:val>
        </c:ser>
        <c:ser>
          <c:idx val="4"/>
          <c:order val="4"/>
          <c:tx>
            <c:strRef>
              <c:f>'[9]II.stupeň ZŠsMŠ Cádrova'!$H$9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Cádrova'!$H$10:$H$15</c:f>
              <c:numCache>
                <c:ptCount val="6"/>
                <c:pt idx="0">
                  <c:v>1.5</c:v>
                </c:pt>
                <c:pt idx="1">
                  <c:v>1.93</c:v>
                </c:pt>
                <c:pt idx="2">
                  <c:v>2.4</c:v>
                </c:pt>
                <c:pt idx="3">
                  <c:v>1.88</c:v>
                </c:pt>
                <c:pt idx="4">
                  <c:v>1.8</c:v>
                </c:pt>
              </c:numCache>
            </c:numRef>
          </c:val>
        </c:ser>
        <c:ser>
          <c:idx val="5"/>
          <c:order val="5"/>
          <c:tx>
            <c:strRef>
              <c:f>'[9]II.stupeň ZŠsMŠ Cádrova'!$I$9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Cádrova'!$I$10:$I$15</c:f>
              <c:numCache>
                <c:ptCount val="6"/>
                <c:pt idx="0">
                  <c:v>1.4</c:v>
                </c:pt>
                <c:pt idx="1">
                  <c:v>2</c:v>
                </c:pt>
                <c:pt idx="2">
                  <c:v>2.6</c:v>
                </c:pt>
                <c:pt idx="3">
                  <c:v>2.2</c:v>
                </c:pt>
                <c:pt idx="4">
                  <c:v>2.2</c:v>
                </c:pt>
                <c:pt idx="5">
                  <c:v>2.3</c:v>
                </c:pt>
              </c:numCache>
            </c:numRef>
          </c:val>
        </c:ser>
        <c:ser>
          <c:idx val="6"/>
          <c:order val="6"/>
          <c:tx>
            <c:strRef>
              <c:f>'[9]II.stupeň ZŠsMŠ Cádrova'!$J$9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Cádrova'!$J$10:$J$15</c:f>
              <c:numCache>
                <c:ptCount val="6"/>
                <c:pt idx="0">
                  <c:v>1.2</c:v>
                </c:pt>
                <c:pt idx="1">
                  <c:v>1.4</c:v>
                </c:pt>
                <c:pt idx="2">
                  <c:v>2</c:v>
                </c:pt>
                <c:pt idx="3">
                  <c:v>1.6</c:v>
                </c:pt>
                <c:pt idx="4">
                  <c:v>1.4</c:v>
                </c:pt>
              </c:numCache>
            </c:numRef>
          </c:val>
        </c:ser>
        <c:ser>
          <c:idx val="7"/>
          <c:order val="7"/>
          <c:tx>
            <c:strRef>
              <c:f>'[9]II.stupeň ZŠsMŠ Cádrova'!$K$9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Cádrova'!$K$10:$K$15</c:f>
              <c:numCache>
                <c:ptCount val="6"/>
                <c:pt idx="1">
                  <c:v>1.2</c:v>
                </c:pt>
                <c:pt idx="2">
                  <c:v>1.9</c:v>
                </c:pt>
                <c:pt idx="3">
                  <c:v>1.9</c:v>
                </c:pt>
                <c:pt idx="4">
                  <c:v>1.8</c:v>
                </c:pt>
              </c:numCache>
            </c:numRef>
          </c:val>
        </c:ser>
        <c:ser>
          <c:idx val="8"/>
          <c:order val="8"/>
          <c:tx>
            <c:strRef>
              <c:f>'[9]II.stupeň ZŠsMŠ Cádrova'!$L$9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Cádrova'!$L$10:$L$15</c:f>
              <c:numCache>
                <c:ptCount val="6"/>
                <c:pt idx="2">
                  <c:v>2.2</c:v>
                </c:pt>
                <c:pt idx="3">
                  <c:v>1.88</c:v>
                </c:pt>
                <c:pt idx="4">
                  <c:v>2</c:v>
                </c:pt>
              </c:numCache>
            </c:numRef>
          </c:val>
        </c:ser>
        <c:ser>
          <c:idx val="9"/>
          <c:order val="9"/>
          <c:tx>
            <c:strRef>
              <c:f>'[9]II.stupeň ZŠsMŠ Cádrova'!$M$9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Cádrova'!$M$10:$M$15</c:f>
              <c:numCache>
                <c:ptCount val="6"/>
                <c:pt idx="0">
                  <c:v>1</c:v>
                </c:pt>
                <c:pt idx="1">
                  <c:v>1.13</c:v>
                </c:pt>
                <c:pt idx="2">
                  <c:v>2.5</c:v>
                </c:pt>
                <c:pt idx="3">
                  <c:v>1.07</c:v>
                </c:pt>
              </c:numCache>
            </c:numRef>
          </c:val>
        </c:ser>
        <c:ser>
          <c:idx val="10"/>
          <c:order val="10"/>
          <c:tx>
            <c:strRef>
              <c:f>'[9]II.stupeň ZŠsMŠ Cádrova'!$N$9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Cádrova'!$N$10:$N$15</c:f>
              <c:numCache>
                <c:ptCount val="6"/>
                <c:pt idx="0">
                  <c:v>1</c:v>
                </c:pt>
                <c:pt idx="1">
                  <c:v>1.13</c:v>
                </c:pt>
                <c:pt idx="2">
                  <c:v>1.1</c:v>
                </c:pt>
              </c:numCache>
            </c:numRef>
          </c:val>
        </c:ser>
        <c:ser>
          <c:idx val="11"/>
          <c:order val="11"/>
          <c:tx>
            <c:strRef>
              <c:f>'[9]II.stupeň ZŠsMŠ Cádrova'!$O$9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Cádrova'!$O$10:$O$15</c:f>
              <c:numCache>
                <c:ptCount val="6"/>
                <c:pt idx="0">
                  <c:v>1</c:v>
                </c:pt>
                <c:pt idx="1">
                  <c:v>1.11</c:v>
                </c:pt>
                <c:pt idx="2">
                  <c:v>1.1</c:v>
                </c:pt>
              </c:numCache>
            </c:numRef>
          </c:val>
        </c:ser>
        <c:ser>
          <c:idx val="12"/>
          <c:order val="12"/>
          <c:tx>
            <c:strRef>
              <c:f>'[9]II.stupeň ZŠsMŠ Cádrova'!$P$9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Cádrova'!$P$10:$P$15</c:f>
              <c:numCache>
                <c:ptCount val="6"/>
                <c:pt idx="0">
                  <c:v>1</c:v>
                </c:pt>
                <c:pt idx="1">
                  <c:v>1.13</c:v>
                </c:pt>
                <c:pt idx="2">
                  <c:v>1.2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Cádrova'!$Q$10:$Q$15</c:f>
              <c:numCache>
                <c:ptCount val="6"/>
                <c:pt idx="3">
                  <c:v>1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'[9]II.stupeň ZŠsMŠ Cádrova'!$C$10:$C$15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'[9]II.stupeň ZŠsMŠ Cádrova'!$R$10:$R$15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9992974"/>
        <c:axId val="47283583"/>
      </c:barChart>
      <c:catAx>
        <c:axId val="499929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47283583"/>
        <c:crosses val="max"/>
        <c:auto val="1"/>
        <c:lblOffset val="100"/>
        <c:tickLblSkip val="1"/>
        <c:noMultiLvlLbl val="0"/>
      </c:catAx>
      <c:valAx>
        <c:axId val="47283583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49992974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004"/>
          <c:w val="0.09925"/>
          <c:h val="0.972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75"/>
          <c:w val="0.903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'[1]II. stupeň  ZŠ  Za kasárňou'!$C$10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kasárňou'!$C$11:$C$16</c:f>
              <c:numCache>
                <c:ptCount val="6"/>
                <c:pt idx="0">
                  <c:v>1.6</c:v>
                </c:pt>
                <c:pt idx="1">
                  <c:v>2.1</c:v>
                </c:pt>
                <c:pt idx="2">
                  <c:v>2.1</c:v>
                </c:pt>
                <c:pt idx="3">
                  <c:v>2</c:v>
                </c:pt>
                <c:pt idx="4">
                  <c:v>2.3</c:v>
                </c:pt>
                <c:pt idx="5">
                  <c:v>2.2</c:v>
                </c:pt>
              </c:numCache>
            </c:numRef>
          </c:val>
        </c:ser>
        <c:ser>
          <c:idx val="1"/>
          <c:order val="1"/>
          <c:tx>
            <c:strRef>
              <c:f>'[1]II. stupeň  ZŠ  Za kasárňou'!$D$10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kasárňou'!$D$11:$D$16</c:f>
              <c:numCache>
                <c:ptCount val="6"/>
                <c:pt idx="0">
                  <c:v>1.2</c:v>
                </c:pt>
                <c:pt idx="1">
                  <c:v>1.7</c:v>
                </c:pt>
                <c:pt idx="2">
                  <c:v>1.6</c:v>
                </c:pt>
                <c:pt idx="3">
                  <c:v>1.7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'[1]II. stupeň  ZŠ  Za kasárňou'!$E$10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kasárňou'!$E$11:$E$16</c:f>
              <c:numCache>
                <c:ptCount val="6"/>
                <c:pt idx="0">
                  <c:v>1.5</c:v>
                </c:pt>
                <c:pt idx="1">
                  <c:v>2</c:v>
                </c:pt>
                <c:pt idx="2">
                  <c:v>2.2</c:v>
                </c:pt>
                <c:pt idx="3">
                  <c:v>1.8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'[1]II. stupeň  ZŠ  Za kasárňou'!$F$10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kasárňou'!$F$11:$F$16</c:f>
              <c:numCache>
                <c:ptCount val="6"/>
                <c:pt idx="0">
                  <c:v>1.2</c:v>
                </c:pt>
                <c:pt idx="1">
                  <c:v>1.7</c:v>
                </c:pt>
                <c:pt idx="2">
                  <c:v>1.3</c:v>
                </c:pt>
                <c:pt idx="3">
                  <c:v>1.7</c:v>
                </c:pt>
                <c:pt idx="4">
                  <c:v>1.3</c:v>
                </c:pt>
              </c:numCache>
            </c:numRef>
          </c:val>
        </c:ser>
        <c:ser>
          <c:idx val="4"/>
          <c:order val="4"/>
          <c:tx>
            <c:strRef>
              <c:f>'[1]II. stupeň  ZŠ  Za kasárňou'!$G$10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kasárňou'!$G$11:$G$16</c:f>
              <c:numCache>
                <c:ptCount val="6"/>
                <c:pt idx="0">
                  <c:v>1.2</c:v>
                </c:pt>
                <c:pt idx="1">
                  <c:v>1.7</c:v>
                </c:pt>
                <c:pt idx="2">
                  <c:v>1.5</c:v>
                </c:pt>
                <c:pt idx="3">
                  <c:v>1</c:v>
                </c:pt>
                <c:pt idx="4">
                  <c:v>1.6</c:v>
                </c:pt>
              </c:numCache>
            </c:numRef>
          </c:val>
        </c:ser>
        <c:ser>
          <c:idx val="5"/>
          <c:order val="5"/>
          <c:tx>
            <c:strRef>
              <c:f>'[1]II. stupeň  ZŠ  Za kasárňou'!$H$10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kasárňou'!$H$11:$H$16</c:f>
              <c:numCache>
                <c:ptCount val="6"/>
                <c:pt idx="0">
                  <c:v>1.7</c:v>
                </c:pt>
                <c:pt idx="1">
                  <c:v>2.2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2.11</c:v>
                </c:pt>
              </c:numCache>
            </c:numRef>
          </c:val>
        </c:ser>
        <c:ser>
          <c:idx val="6"/>
          <c:order val="6"/>
          <c:tx>
            <c:strRef>
              <c:f>'[1]II. stupeň  ZŠ  Za kasárňou'!$I$10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kasárňou'!$I$11:$I$16</c:f>
              <c:numCache>
                <c:ptCount val="6"/>
                <c:pt idx="0">
                  <c:v>1.5</c:v>
                </c:pt>
                <c:pt idx="1">
                  <c:v>1.6</c:v>
                </c:pt>
                <c:pt idx="2">
                  <c:v>1.6</c:v>
                </c:pt>
                <c:pt idx="3">
                  <c:v>1.4</c:v>
                </c:pt>
                <c:pt idx="4">
                  <c:v>1.8</c:v>
                </c:pt>
              </c:numCache>
            </c:numRef>
          </c:val>
        </c:ser>
        <c:ser>
          <c:idx val="7"/>
          <c:order val="7"/>
          <c:tx>
            <c:strRef>
              <c:f>'[1]II. stupeň  ZŠ  Za kasárňou'!$J$10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kasárňou'!$J$11:$J$16</c:f>
              <c:numCache>
                <c:ptCount val="6"/>
                <c:pt idx="1">
                  <c:v>2.4</c:v>
                </c:pt>
                <c:pt idx="2">
                  <c:v>2.3</c:v>
                </c:pt>
                <c:pt idx="3">
                  <c:v>2.2</c:v>
                </c:pt>
                <c:pt idx="4">
                  <c:v>2.8</c:v>
                </c:pt>
              </c:numCache>
            </c:numRef>
          </c:val>
        </c:ser>
        <c:ser>
          <c:idx val="8"/>
          <c:order val="8"/>
          <c:tx>
            <c:strRef>
              <c:f>'[1]II. stupeň  ZŠ  Za kasárňou'!$K$10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kasárňou'!$K$11:$K$16</c:f>
              <c:numCache>
                <c:ptCount val="6"/>
                <c:pt idx="2">
                  <c:v>2</c:v>
                </c:pt>
                <c:pt idx="3">
                  <c:v>3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'[1]II. stupeň  ZŠ  Za kasárňou'!$L$10</c:f>
              <c:strCache>
                <c:ptCount val="1"/>
                <c:pt idx="0">
                  <c:v>OBN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kasárňou'!$L$11:$L$16</c:f>
              <c:numCache>
                <c:ptCount val="6"/>
                <c:pt idx="0">
                  <c:v>1.1</c:v>
                </c:pt>
                <c:pt idx="1">
                  <c:v>1.5</c:v>
                </c:pt>
                <c:pt idx="2">
                  <c:v>1.4</c:v>
                </c:pt>
                <c:pt idx="3">
                  <c:v>1.2</c:v>
                </c:pt>
                <c:pt idx="4">
                  <c:v>1.6</c:v>
                </c:pt>
              </c:numCache>
            </c:numRef>
          </c:val>
        </c:ser>
        <c:ser>
          <c:idx val="10"/>
          <c:order val="10"/>
          <c:tx>
            <c:strRef>
              <c:f>'[1]II. stupeň  ZŠ  Za kasárňou'!$M$10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kasárňou'!$M$11:$M$16</c:f>
              <c:numCache>
                <c:ptCount val="6"/>
                <c:pt idx="0">
                  <c:v>1.2</c:v>
                </c:pt>
                <c:pt idx="1">
                  <c:v>1.4</c:v>
                </c:pt>
                <c:pt idx="2">
                  <c:v>1.4</c:v>
                </c:pt>
              </c:numCache>
            </c:numRef>
          </c:val>
        </c:ser>
        <c:ser>
          <c:idx val="11"/>
          <c:order val="11"/>
          <c:tx>
            <c:strRef>
              <c:f>'[1]II. stupeň  ZŠ  Za kasárňou'!$N$10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kasárňou'!$N$11:$N$16</c:f>
              <c:numCache>
                <c:ptCount val="6"/>
                <c:pt idx="0">
                  <c:v>1</c:v>
                </c:pt>
                <c:pt idx="1">
                  <c:v>1.1</c:v>
                </c:pt>
                <c:pt idx="2">
                  <c:v>1.3</c:v>
                </c:pt>
              </c:numCache>
            </c:numRef>
          </c:val>
        </c:ser>
        <c:ser>
          <c:idx val="12"/>
          <c:order val="12"/>
          <c:tx>
            <c:strRef>
              <c:f>'[1]II. stupeň  ZŠ  Za kasárňou'!$O$10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kasárňou'!$O$11:$O$16</c:f>
              <c:numCache>
                <c:ptCount val="6"/>
                <c:pt idx="0">
                  <c:v>1</c:v>
                </c:pt>
                <c:pt idx="1">
                  <c:v>1.1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3"/>
          <c:order val="13"/>
          <c:tx>
            <c:v>TEH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'[1]II. stupeň  ZŠ  Za kasárňou'!$B$11:$B$16</c:f>
              <c:strCache>
                <c:ptCount val="6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  <c:pt idx="5">
                  <c:v>Monitor - 9.roč.</c:v>
                </c:pt>
              </c:strCache>
            </c:strRef>
          </c:cat>
          <c:val>
            <c:numRef>
              <c:f>'[1]II. stupeň  ZŠ  Za kasárňou'!$P$11:$P$16</c:f>
              <c:numCache>
                <c:ptCount val="6"/>
              </c:numCache>
            </c:numRef>
          </c:val>
        </c:ser>
        <c:ser>
          <c:idx val="14"/>
          <c:order val="14"/>
          <c:tx>
            <c:v>INF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'[1]II. stupeň  ZŠ  Za kasárňou'!$Q$11:$Q$17</c:f>
              <c:numCache>
                <c:ptCount val="7"/>
                <c:pt idx="0">
                  <c:v>1.1</c:v>
                </c:pt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</c:numCache>
            </c:numRef>
          </c:val>
        </c:ser>
        <c:axId val="60799260"/>
        <c:axId val="10322429"/>
      </c:barChart>
      <c:catAx>
        <c:axId val="607992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0322429"/>
        <c:crosses val="max"/>
        <c:auto val="1"/>
        <c:lblOffset val="100"/>
        <c:tickLblSkip val="1"/>
        <c:noMultiLvlLbl val="0"/>
      </c:catAx>
      <c:valAx>
        <c:axId val="10322429"/>
        <c:scaling>
          <c:orientation val="maxMin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At val="1"/>
        <c:crossBetween val="between"/>
        <c:dispUnits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0985"/>
          <c:w val="0.0755"/>
          <c:h val="0.80975"/>
        </c:manualLayout>
      </c:layout>
      <c:overlay val="0"/>
      <c:spPr>
        <a:solidFill>
          <a:srgbClr val="CC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565"/>
          <c:w val="0.831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10'!$D$9:$D$12</c:f>
              <c:numCache>
                <c:ptCount val="4"/>
                <c:pt idx="0">
                  <c:v>1.28</c:v>
                </c:pt>
                <c:pt idx="1">
                  <c:v>1.24</c:v>
                </c:pt>
                <c:pt idx="2">
                  <c:v>1.88</c:v>
                </c:pt>
                <c:pt idx="3">
                  <c:v>1.3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10'!$E$9:$E$12</c:f>
              <c:numCache>
                <c:ptCount val="4"/>
                <c:pt idx="0">
                  <c:v>1.13</c:v>
                </c:pt>
                <c:pt idx="1">
                  <c:v>1</c:v>
                </c:pt>
                <c:pt idx="2">
                  <c:v>1.72</c:v>
                </c:pt>
                <c:pt idx="3">
                  <c:v>1.26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10'!$F$9:$F$12</c:f>
              <c:numCache>
                <c:ptCount val="4"/>
                <c:pt idx="0">
                  <c:v>1.15</c:v>
                </c:pt>
                <c:pt idx="1">
                  <c:v>1.04</c:v>
                </c:pt>
                <c:pt idx="2">
                  <c:v>1.92</c:v>
                </c:pt>
                <c:pt idx="3">
                  <c:v>1.3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10'!$H$9:$H$12</c:f>
              <c:numCache>
                <c:ptCount val="4"/>
                <c:pt idx="0">
                  <c:v>1</c:v>
                </c:pt>
                <c:pt idx="2">
                  <c:v>1.4</c:v>
                </c:pt>
                <c:pt idx="3">
                  <c:v>1.04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10'!$I$9:$I$12</c:f>
              <c:numCache>
                <c:ptCount val="4"/>
                <c:pt idx="1">
                  <c:v>1</c:v>
                </c:pt>
                <c:pt idx="2">
                  <c:v>1.4</c:v>
                </c:pt>
                <c:pt idx="3">
                  <c:v>1.22</c:v>
                </c:pt>
              </c:numCache>
            </c:numRef>
          </c:val>
        </c:ser>
        <c:ser>
          <c:idx val="6"/>
          <c:order val="6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10'!$J$9:$J$12</c:f>
              <c:numCache>
                <c:ptCount val="4"/>
                <c:pt idx="0">
                  <c:v>1</c:v>
                </c:pt>
                <c:pt idx="1">
                  <c:v>1.08</c:v>
                </c:pt>
                <c:pt idx="2">
                  <c:v>1.28</c:v>
                </c:pt>
                <c:pt idx="3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10'!$K$9:$K$12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1.04</c:v>
                </c:pt>
              </c:numCache>
            </c:numRef>
          </c:val>
        </c:ser>
        <c:ser>
          <c:idx val="8"/>
          <c:order val="8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'[8]I. stupeň-ZŠ s MŠ Česká 10'!$C$9:$C$12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'[8]I. stupeň-ZŠ s MŠ Česká 10'!$L$9:$L$12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22899064"/>
        <c:axId val="4764985"/>
      </c:barChart>
      <c:catAx>
        <c:axId val="228990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64985"/>
        <c:crossesAt val="5"/>
        <c:auto val="1"/>
        <c:lblOffset val="100"/>
        <c:noMultiLvlLbl val="0"/>
      </c:catAx>
      <c:valAx>
        <c:axId val="4764985"/>
        <c:scaling>
          <c:orientation val="maxMin"/>
          <c:max val="5"/>
          <c:min val="1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89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10275"/>
          <c:w val="0.1135"/>
          <c:h val="0.815"/>
        </c:manualLayout>
      </c:layout>
      <c:overlay val="0"/>
      <c:spPr>
        <a:solidFill>
          <a:srgbClr val="99CCFF"/>
        </a:solidFill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884866"/>
        <c:axId val="50419475"/>
      </c:bar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0419475"/>
        <c:crosses val="autoZero"/>
        <c:auto val="1"/>
        <c:lblOffset val="100"/>
        <c:noMultiLvlLbl val="0"/>
      </c:catAx>
      <c:valAx>
        <c:axId val="504194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28848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0.906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'[8]II. stupeň-ZŠ s MŠ Česká 10'!$C$10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10'!$C$11:$C$16</c:f>
              <c:numCache>
                <c:ptCount val="6"/>
                <c:pt idx="0">
                  <c:v>2.2</c:v>
                </c:pt>
                <c:pt idx="1">
                  <c:v>1.71</c:v>
                </c:pt>
                <c:pt idx="2">
                  <c:v>2.63</c:v>
                </c:pt>
                <c:pt idx="3">
                  <c:v>2.32</c:v>
                </c:pt>
                <c:pt idx="4">
                  <c:v>2.59</c:v>
                </c:pt>
                <c:pt idx="5">
                  <c:v>2.32</c:v>
                </c:pt>
              </c:numCache>
            </c:numRef>
          </c:val>
        </c:ser>
        <c:ser>
          <c:idx val="1"/>
          <c:order val="1"/>
          <c:tx>
            <c:strRef>
              <c:f>'[8]II. stupeň-ZŠ s MŠ Česká 10'!$D$10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10'!$D$11:$D$16</c:f>
              <c:numCache>
                <c:ptCount val="6"/>
                <c:pt idx="0">
                  <c:v>1.89</c:v>
                </c:pt>
                <c:pt idx="1">
                  <c:v>1.53</c:v>
                </c:pt>
                <c:pt idx="2">
                  <c:v>2.26</c:v>
                </c:pt>
                <c:pt idx="3">
                  <c:v>1.88</c:v>
                </c:pt>
                <c:pt idx="4">
                  <c:v>1.94</c:v>
                </c:pt>
              </c:numCache>
            </c:numRef>
          </c:val>
        </c:ser>
        <c:ser>
          <c:idx val="2"/>
          <c:order val="2"/>
          <c:tx>
            <c:strRef>
              <c:f>'[8]II. stupeň-ZŠ s MŠ Česká 10'!$E$10</c:f>
              <c:strCache>
                <c:ptCount val="1"/>
                <c:pt idx="0">
                  <c:v>RUJ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10'!$E$11:$E$16</c:f>
              <c:numCache>
                <c:ptCount val="6"/>
                <c:pt idx="1">
                  <c:v>1.35</c:v>
                </c:pt>
                <c:pt idx="2">
                  <c:v>1.88</c:v>
                </c:pt>
                <c:pt idx="3">
                  <c:v>1.72</c:v>
                </c:pt>
                <c:pt idx="4">
                  <c:v>1.94</c:v>
                </c:pt>
              </c:numCache>
            </c:numRef>
          </c:val>
        </c:ser>
        <c:ser>
          <c:idx val="3"/>
          <c:order val="3"/>
          <c:tx>
            <c:strRef>
              <c:f>'[8]II. stupeň-ZŠ s MŠ Česká 10'!$F$10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10'!$F$11:$F$16</c:f>
              <c:numCache>
                <c:ptCount val="6"/>
                <c:pt idx="0">
                  <c:v>1.66</c:v>
                </c:pt>
                <c:pt idx="1">
                  <c:v>2.18</c:v>
                </c:pt>
                <c:pt idx="2">
                  <c:v>2.37</c:v>
                </c:pt>
                <c:pt idx="3">
                  <c:v>2.2</c:v>
                </c:pt>
                <c:pt idx="4">
                  <c:v>2.59</c:v>
                </c:pt>
              </c:numCache>
            </c:numRef>
          </c:val>
        </c:ser>
        <c:ser>
          <c:idx val="4"/>
          <c:order val="4"/>
          <c:tx>
            <c:strRef>
              <c:f>'[8]II. stupeň-ZŠ s MŠ Česká 10'!$G$10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10'!$G$11:$G$16</c:f>
              <c:numCache>
                <c:ptCount val="6"/>
                <c:pt idx="0">
                  <c:v>1.69</c:v>
                </c:pt>
                <c:pt idx="1">
                  <c:v>1.94</c:v>
                </c:pt>
                <c:pt idx="2">
                  <c:v>2.37</c:v>
                </c:pt>
                <c:pt idx="3">
                  <c:v>2.16</c:v>
                </c:pt>
                <c:pt idx="4">
                  <c:v>2.29</c:v>
                </c:pt>
              </c:numCache>
            </c:numRef>
          </c:val>
        </c:ser>
        <c:ser>
          <c:idx val="5"/>
          <c:order val="5"/>
          <c:tx>
            <c:strRef>
              <c:f>'[8]II. stupeň-ZŠ s MŠ Česká 10'!$H$10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10'!$H$11:$H$16</c:f>
              <c:numCache>
                <c:ptCount val="6"/>
                <c:pt idx="0">
                  <c:v>2.09</c:v>
                </c:pt>
                <c:pt idx="1">
                  <c:v>2.65</c:v>
                </c:pt>
                <c:pt idx="2">
                  <c:v>2.7</c:v>
                </c:pt>
                <c:pt idx="3">
                  <c:v>2.84</c:v>
                </c:pt>
                <c:pt idx="4">
                  <c:v>2.53</c:v>
                </c:pt>
                <c:pt idx="5">
                  <c:v>2.28</c:v>
                </c:pt>
              </c:numCache>
            </c:numRef>
          </c:val>
        </c:ser>
        <c:ser>
          <c:idx val="6"/>
          <c:order val="6"/>
          <c:tx>
            <c:strRef>
              <c:f>'[8]II. stupeň-ZŠ s MŠ Česká 10'!$I$10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10'!$I$11:$I$16</c:f>
              <c:numCache>
                <c:ptCount val="6"/>
                <c:pt idx="0">
                  <c:v>1.77</c:v>
                </c:pt>
                <c:pt idx="1">
                  <c:v>1.65</c:v>
                </c:pt>
                <c:pt idx="2">
                  <c:v>2.41</c:v>
                </c:pt>
                <c:pt idx="3">
                  <c:v>2.36</c:v>
                </c:pt>
                <c:pt idx="4">
                  <c:v>2.06</c:v>
                </c:pt>
              </c:numCache>
            </c:numRef>
          </c:val>
        </c:ser>
        <c:ser>
          <c:idx val="7"/>
          <c:order val="7"/>
          <c:tx>
            <c:strRef>
              <c:f>'[8]II. stupeň-ZŠ s MŠ Česká 10'!$J$10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10'!$J$11:$J$16</c:f>
              <c:numCache>
                <c:ptCount val="6"/>
                <c:pt idx="1">
                  <c:v>2.06</c:v>
                </c:pt>
                <c:pt idx="2">
                  <c:v>2.7</c:v>
                </c:pt>
                <c:pt idx="3">
                  <c:v>2.8</c:v>
                </c:pt>
                <c:pt idx="4">
                  <c:v>2.65</c:v>
                </c:pt>
              </c:numCache>
            </c:numRef>
          </c:val>
        </c:ser>
        <c:ser>
          <c:idx val="8"/>
          <c:order val="8"/>
          <c:tx>
            <c:strRef>
              <c:f>'[8]II. stupeň-ZŠ s MŠ Česká 10'!$K$10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10'!$K$11:$K$16</c:f>
              <c:numCache>
                <c:ptCount val="6"/>
                <c:pt idx="1">
                  <c:v>1.41</c:v>
                </c:pt>
                <c:pt idx="2">
                  <c:v>2.19</c:v>
                </c:pt>
                <c:pt idx="3">
                  <c:v>2.36</c:v>
                </c:pt>
                <c:pt idx="4">
                  <c:v>2.06</c:v>
                </c:pt>
              </c:numCache>
            </c:numRef>
          </c:val>
        </c:ser>
        <c:ser>
          <c:idx val="9"/>
          <c:order val="9"/>
          <c:tx>
            <c:strRef>
              <c:f>'[8]II. stupeň-ZŠ s MŠ Česká 10'!$L$10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10'!$L$11:$L$16</c:f>
              <c:numCache>
                <c:ptCount val="6"/>
                <c:pt idx="1">
                  <c:v>1.18</c:v>
                </c:pt>
                <c:pt idx="2">
                  <c:v>1.81</c:v>
                </c:pt>
                <c:pt idx="3">
                  <c:v>1.48</c:v>
                </c:pt>
                <c:pt idx="4">
                  <c:v>1.65</c:v>
                </c:pt>
              </c:numCache>
            </c:numRef>
          </c:val>
        </c:ser>
        <c:ser>
          <c:idx val="10"/>
          <c:order val="10"/>
          <c:tx>
            <c:strRef>
              <c:f>'[8]II. stupeň-ZŠ s MŠ Česká 10'!$M$10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10'!$M$11:$M$16</c:f>
              <c:numCache>
                <c:ptCount val="6"/>
                <c:pt idx="0">
                  <c:v>1.2</c:v>
                </c:pt>
                <c:pt idx="1">
                  <c:v>1.12</c:v>
                </c:pt>
                <c:pt idx="2">
                  <c:v>1.37</c:v>
                </c:pt>
                <c:pt idx="3">
                  <c:v>1</c:v>
                </c:pt>
                <c:pt idx="4">
                  <c:v>1.24</c:v>
                </c:pt>
              </c:numCache>
            </c:numRef>
          </c:val>
        </c:ser>
        <c:ser>
          <c:idx val="11"/>
          <c:order val="11"/>
          <c:tx>
            <c:strRef>
              <c:f>'[8]II. stupeň-ZŠ s MŠ Česká 10'!$N$10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10'!$N$11:$N$16</c:f>
              <c:numCache>
                <c:ptCount val="6"/>
                <c:pt idx="0">
                  <c:v>1.14</c:v>
                </c:pt>
                <c:pt idx="1">
                  <c:v>1.18</c:v>
                </c:pt>
                <c:pt idx="2">
                  <c:v>1.48</c:v>
                </c:pt>
              </c:numCache>
            </c:numRef>
          </c:val>
        </c:ser>
        <c:ser>
          <c:idx val="12"/>
          <c:order val="12"/>
          <c:tx>
            <c:strRef>
              <c:f>'[8]II. stupeň-ZŠ s MŠ Česká 10'!$O$10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10'!$O$11:$O$16</c:f>
              <c:numCache>
                <c:ptCount val="6"/>
                <c:pt idx="0">
                  <c:v>1.39</c:v>
                </c:pt>
                <c:pt idx="1">
                  <c:v>1.41</c:v>
                </c:pt>
                <c:pt idx="2">
                  <c:v>1.56</c:v>
                </c:pt>
                <c:pt idx="3">
                  <c:v>1.25</c:v>
                </c:pt>
                <c:pt idx="4">
                  <c:v>1.31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10'!$P$11:$P$16</c:f>
              <c:numCache>
                <c:ptCount val="6"/>
                <c:pt idx="3">
                  <c:v>1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'[8]II. stupeň-ZŠ s MŠ Česká 10'!$Q$11:$Q$17</c:f>
              <c:numCache>
                <c:ptCount val="7"/>
                <c:pt idx="0">
                  <c:v>1</c:v>
                </c:pt>
                <c:pt idx="1">
                  <c:v>1.06</c:v>
                </c:pt>
              </c:numCache>
            </c:numRef>
          </c:val>
        </c:ser>
        <c:axId val="51122092"/>
        <c:axId val="57445645"/>
      </c:barChart>
      <c:catAx>
        <c:axId val="511220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5. ročník          6. ročník        7. ročník       8. ročník      9.ročník       Testovanie 
                                                                                                        9-2014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57445645"/>
        <c:crosses val="max"/>
        <c:auto val="1"/>
        <c:lblOffset val="100"/>
        <c:noMultiLvlLbl val="0"/>
      </c:catAx>
      <c:valAx>
        <c:axId val="57445645"/>
        <c:scaling>
          <c:orientation val="maxMin"/>
          <c:max val="5"/>
          <c:min val="1"/>
        </c:scaling>
        <c:axPos val="l"/>
        <c:majorGridlines/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51122092"/>
        <c:crossesAt val="1"/>
        <c:crossBetween val="between"/>
        <c:dispUnits/>
      </c:valAx>
      <c:spPr>
        <a:solidFill>
          <a:srgbClr val="CCCCFF"/>
        </a:solidFill>
      </c:spPr>
    </c:plotArea>
    <c:legend>
      <c:legendPos val="r"/>
      <c:layout>
        <c:manualLayout>
          <c:xMode val="edge"/>
          <c:yMode val="edge"/>
          <c:x val="0.91075"/>
          <c:y val="0.03575"/>
          <c:w val="0.0835"/>
          <c:h val="0.833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248758"/>
        <c:axId val="22585639"/>
      </c:bar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2585639"/>
        <c:crosses val="autoZero"/>
        <c:auto val="1"/>
        <c:lblOffset val="100"/>
        <c:noMultiLvlLbl val="0"/>
      </c:catAx>
      <c:valAx>
        <c:axId val="225856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472487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5"/>
          <c:w val="0.852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v>SJL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54'!$D$9:$D$12</c:f>
              <c:numCache>
                <c:ptCount val="4"/>
                <c:pt idx="0">
                  <c:v>1</c:v>
                </c:pt>
                <c:pt idx="1">
                  <c:v>1.4</c:v>
                </c:pt>
                <c:pt idx="2">
                  <c:v>1.1</c:v>
                </c:pt>
                <c:pt idx="3">
                  <c:v>1.2</c:v>
                </c:pt>
              </c:numCache>
            </c:numRef>
          </c:val>
        </c:ser>
        <c:ser>
          <c:idx val="1"/>
          <c:order val="1"/>
          <c:tx>
            <c:v>ANJ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54'!$E$9:$E$12</c:f>
              <c:numCache>
                <c:ptCount val="4"/>
                <c:pt idx="0">
                  <c:v>1</c:v>
                </c:pt>
                <c:pt idx="1">
                  <c:v>1.1</c:v>
                </c:pt>
                <c:pt idx="2">
                  <c:v>1.1</c:v>
                </c:pt>
                <c:pt idx="3">
                  <c:v>1.3</c:v>
                </c:pt>
              </c:numCache>
            </c:numRef>
          </c:val>
        </c:ser>
        <c:ser>
          <c:idx val="2"/>
          <c:order val="2"/>
          <c:tx>
            <c:v>MAT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54'!$F$9:$F$12</c:f>
              <c:numCache>
                <c:ptCount val="4"/>
                <c:pt idx="0">
                  <c:v>1</c:v>
                </c:pt>
                <c:pt idx="1">
                  <c:v>1.1</c:v>
                </c:pt>
                <c:pt idx="2">
                  <c:v>1.1</c:v>
                </c:pt>
                <c:pt idx="3">
                  <c:v>1.2</c:v>
                </c:pt>
              </c:numCache>
            </c:numRef>
          </c:val>
        </c:ser>
        <c:ser>
          <c:idx val="3"/>
          <c:order val="3"/>
          <c:tx>
            <c:v>IFV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54'!$G$9:$G$12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v>PDA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54'!$H$9:$H$12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</c:v>
                </c:pt>
              </c:numCache>
            </c:numRef>
          </c:val>
        </c:ser>
        <c:ser>
          <c:idx val="5"/>
          <c:order val="5"/>
          <c:tx>
            <c:v>VLA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54'!$I$9:$I$12</c:f>
              <c:numCache>
                <c:ptCount val="4"/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6"/>
          <c:tx>
            <c:v>HUV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54'!$J$9:$J$12</c:f>
              <c:numCache>
                <c:ptCount val="4"/>
              </c:numCache>
            </c:numRef>
          </c:val>
        </c:ser>
        <c:ser>
          <c:idx val="7"/>
          <c:order val="7"/>
          <c:tx>
            <c:v>VYV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54'!$K$9:$K$12</c:f>
              <c:numCache>
                <c:ptCount val="4"/>
              </c:numCache>
            </c:numRef>
          </c:val>
        </c:ser>
        <c:ser>
          <c:idx val="8"/>
          <c:order val="8"/>
          <c:tx>
            <c:v>TEV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'[7]I. stupeň-ZŠ s MŠ Jeséniova 54'!$C$9:$C$12</c:f>
              <c:strCache>
                <c:ptCount val="4"/>
                <c:pt idx="0">
                  <c:v>1.ročník</c:v>
                </c:pt>
                <c:pt idx="1">
                  <c:v>2. ročník</c:v>
                </c:pt>
                <c:pt idx="2">
                  <c:v>3. ročník</c:v>
                </c:pt>
                <c:pt idx="3">
                  <c:v>4. ročník</c:v>
                </c:pt>
              </c:strCache>
            </c:strRef>
          </c:cat>
          <c:val>
            <c:numRef>
              <c:f>'[7]I. stupeň-ZŠ s MŠ Jeséniova 54'!$L$9:$L$12</c:f>
              <c:numCache>
                <c:ptCount val="4"/>
              </c:numCache>
            </c:numRef>
          </c:val>
        </c:ser>
        <c:axId val="1944160"/>
        <c:axId val="17497441"/>
      </c:barChart>
      <c:catAx>
        <c:axId val="19441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7497441"/>
        <c:crossesAt val="5"/>
        <c:auto val="1"/>
        <c:lblOffset val="100"/>
        <c:tickLblSkip val="1"/>
        <c:noMultiLvlLbl val="0"/>
      </c:catAx>
      <c:valAx>
        <c:axId val="17497441"/>
        <c:scaling>
          <c:orientation val="maxMin"/>
          <c:max val="5"/>
          <c:min val="1"/>
        </c:scaling>
        <c:axPos val="l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01275"/>
          <c:w val="0.132"/>
          <c:h val="0.987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259242"/>
        <c:axId val="8006587"/>
      </c:bar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8006587"/>
        <c:crosses val="autoZero"/>
        <c:auto val="1"/>
        <c:lblOffset val="100"/>
        <c:noMultiLvlLbl val="0"/>
      </c:catAx>
      <c:valAx>
        <c:axId val="80065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crossAx val="232592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12</xdr:row>
      <xdr:rowOff>533400</xdr:rowOff>
    </xdr:from>
    <xdr:to>
      <xdr:col>14</xdr:col>
      <xdr:colOff>285750</xdr:colOff>
      <xdr:row>12</xdr:row>
      <xdr:rowOff>619125</xdr:rowOff>
    </xdr:to>
    <xdr:sp>
      <xdr:nvSpPr>
        <xdr:cNvPr id="1" name="Čiara 1"/>
        <xdr:cNvSpPr>
          <a:spLocks/>
        </xdr:cNvSpPr>
      </xdr:nvSpPr>
      <xdr:spPr>
        <a:xfrm flipV="1">
          <a:off x="7439025" y="2943225"/>
          <a:ext cx="1333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533400</xdr:rowOff>
    </xdr:from>
    <xdr:to>
      <xdr:col>16</xdr:col>
      <xdr:colOff>238125</xdr:colOff>
      <xdr:row>12</xdr:row>
      <xdr:rowOff>628650</xdr:rowOff>
    </xdr:to>
    <xdr:sp>
      <xdr:nvSpPr>
        <xdr:cNvPr id="2" name="Čiara 2"/>
        <xdr:cNvSpPr>
          <a:spLocks/>
        </xdr:cNvSpPr>
      </xdr:nvSpPr>
      <xdr:spPr>
        <a:xfrm flipV="1">
          <a:off x="8410575" y="2943225"/>
          <a:ext cx="13335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12</xdr:row>
      <xdr:rowOff>523875</xdr:rowOff>
    </xdr:from>
    <xdr:to>
      <xdr:col>18</xdr:col>
      <xdr:colOff>257175</xdr:colOff>
      <xdr:row>12</xdr:row>
      <xdr:rowOff>638175</xdr:rowOff>
    </xdr:to>
    <xdr:sp>
      <xdr:nvSpPr>
        <xdr:cNvPr id="3" name="Čiara 3"/>
        <xdr:cNvSpPr>
          <a:spLocks/>
        </xdr:cNvSpPr>
      </xdr:nvSpPr>
      <xdr:spPr>
        <a:xfrm flipV="1">
          <a:off x="9429750" y="2933700"/>
          <a:ext cx="1143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71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9525" y="2124075"/>
        <a:ext cx="9715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1383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70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9525" y="2076450"/>
        <a:ext cx="97059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1383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2" name="Chart 1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68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9525" y="2133600"/>
        <a:ext cx="106584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1383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2" name="Chart 1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71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9525" y="2066925"/>
        <a:ext cx="9715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1383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2" name="Chart 1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152650"/>
        <a:ext cx="9725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0</xdr:rowOff>
    </xdr:from>
    <xdr:to>
      <xdr:col>17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381125" y="3381375"/>
        <a:ext cx="103727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16</xdr:row>
      <xdr:rowOff>0</xdr:rowOff>
    </xdr:from>
    <xdr:to>
      <xdr:col>17</xdr:col>
      <xdr:colOff>0</xdr:colOff>
      <xdr:row>44</xdr:row>
      <xdr:rowOff>152400</xdr:rowOff>
    </xdr:to>
    <xdr:graphicFrame>
      <xdr:nvGraphicFramePr>
        <xdr:cNvPr id="2" name="Chart 1"/>
        <xdr:cNvGraphicFramePr/>
      </xdr:nvGraphicFramePr>
      <xdr:xfrm>
        <a:off x="1381125" y="3381375"/>
        <a:ext cx="103727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57150</xdr:rowOff>
    </xdr:from>
    <xdr:to>
      <xdr:col>12</xdr:col>
      <xdr:colOff>0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9525" y="2200275"/>
        <a:ext cx="9715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76350" y="0"/>
        <a:ext cx="1314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1095375</xdr:colOff>
      <xdr:row>16</xdr:row>
      <xdr:rowOff>38100</xdr:rowOff>
    </xdr:from>
    <xdr:to>
      <xdr:col>14</xdr:col>
      <xdr:colOff>647700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1190625" y="3171825"/>
        <a:ext cx="115824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69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13</xdr:row>
      <xdr:rowOff>0</xdr:rowOff>
    </xdr:from>
    <xdr:to>
      <xdr:col>12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9525" y="2162175"/>
        <a:ext cx="969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1383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16</xdr:col>
      <xdr:colOff>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104775" y="3295650"/>
        <a:ext cx="138303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962025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1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11</xdr:col>
      <xdr:colOff>962025</xdr:colOff>
      <xdr:row>36</xdr:row>
      <xdr:rowOff>19050</xdr:rowOff>
    </xdr:to>
    <xdr:graphicFrame>
      <xdr:nvGraphicFramePr>
        <xdr:cNvPr id="2" name="Chart 1"/>
        <xdr:cNvGraphicFramePr/>
      </xdr:nvGraphicFramePr>
      <xdr:xfrm>
        <a:off x="0" y="2314575"/>
        <a:ext cx="9715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16</xdr:col>
      <xdr:colOff>28575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1382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16</xdr:row>
      <xdr:rowOff>190500</xdr:rowOff>
    </xdr:from>
    <xdr:to>
      <xdr:col>16</xdr:col>
      <xdr:colOff>28575</xdr:colOff>
      <xdr:row>45</xdr:row>
      <xdr:rowOff>142875</xdr:rowOff>
    </xdr:to>
    <xdr:graphicFrame>
      <xdr:nvGraphicFramePr>
        <xdr:cNvPr id="2" name="Chart 1"/>
        <xdr:cNvGraphicFramePr/>
      </xdr:nvGraphicFramePr>
      <xdr:xfrm>
        <a:off x="142875" y="3438525"/>
        <a:ext cx="138207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Spr&#225;va%202014\Za%20Kasarnou%20Tabu&#318;ky%20MU%202013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Spr&#225;va%202014\Tabu&#318;ky%20Sib&#237;rs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Spr&#225;va%202014\Riazanska%20Tabu&#318;ky%20MU%202013-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Spr&#225;va%202014\Tabu&#318;ky%20MU%202013-14%20Odbor&#225;rs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Spr&#225;va%202014\Tabu&#318;ky%20Kalina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Spr&#225;va%202014\JeseniovaTabu&#318;k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Users\ZASTUPKYNA\Desktop\2012-13%20Hodotenia%20v&#253;ch.-vzdel.%20v&#253;sledkov\K&#243;pia%20-%20Tabu&#318;ky%20MU%202012-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Spr&#225;va%202014\&#268;esk&#225;%2010-Tabu&#318;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a\Local%20Settings\Temporary%20Internet%20Files\OLK5D5\Data%20zo%20skol\Tabu&#318;ky_C&#225;drova%20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0-11 P1"/>
      <sheetName val="Tabuľky MU 2010-11 P2"/>
      <sheetName val="Tabuľky MU 2010-11 P3"/>
      <sheetName val="Tabuľky MU 2010-11 P4"/>
      <sheetName val="Tabuľky MU 2010-11 P5"/>
      <sheetName val="Tabuľky MU 2010-11 P6"/>
      <sheetName val="Tabuľky MU 2010-11 P7"/>
      <sheetName val="Tabuľky MU 2010-11 P8"/>
      <sheetName val="Tabuľky MU 2010-11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23">
        <row r="9">
          <cell r="C9" t="str">
            <v>1.ročník</v>
          </cell>
          <cell r="D9">
            <v>1.1</v>
          </cell>
          <cell r="E9">
            <v>1</v>
          </cell>
          <cell r="F9">
            <v>1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1.17</v>
          </cell>
          <cell r="E10">
            <v>1</v>
          </cell>
          <cell r="F10">
            <v>1.1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1.4</v>
          </cell>
          <cell r="E11">
            <v>1.2</v>
          </cell>
          <cell r="F11">
            <v>1.3</v>
          </cell>
          <cell r="G11">
            <v>1</v>
          </cell>
          <cell r="H11">
            <v>1.1</v>
          </cell>
          <cell r="I11">
            <v>1.1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1.4</v>
          </cell>
          <cell r="E12">
            <v>1.2</v>
          </cell>
          <cell r="F12">
            <v>1.3</v>
          </cell>
          <cell r="G12">
            <v>1</v>
          </cell>
          <cell r="H12">
            <v>1.3</v>
          </cell>
          <cell r="I12">
            <v>1.1</v>
          </cell>
          <cell r="J12">
            <v>1</v>
          </cell>
          <cell r="K12">
            <v>1</v>
          </cell>
          <cell r="L12">
            <v>1</v>
          </cell>
        </row>
      </sheetData>
      <sheetData sheetId="24">
        <row r="10">
          <cell r="C10" t="str">
            <v>SJL</v>
          </cell>
          <cell r="D10" t="str">
            <v>ANJ</v>
          </cell>
          <cell r="E10" t="str">
            <v>NEJ</v>
          </cell>
          <cell r="F10" t="str">
            <v>DEJ</v>
          </cell>
          <cell r="G10" t="str">
            <v>GEG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OBN</v>
          </cell>
          <cell r="M10" t="str">
            <v>HUV</v>
          </cell>
          <cell r="N10" t="str">
            <v>VYV</v>
          </cell>
          <cell r="O10" t="str">
            <v>TSV</v>
          </cell>
        </row>
        <row r="11">
          <cell r="B11" t="str">
            <v>5. ročník</v>
          </cell>
          <cell r="C11">
            <v>1.6</v>
          </cell>
          <cell r="D11">
            <v>1.2</v>
          </cell>
          <cell r="E11">
            <v>1.5</v>
          </cell>
          <cell r="F11">
            <v>1.2</v>
          </cell>
          <cell r="G11">
            <v>1.2</v>
          </cell>
          <cell r="H11">
            <v>1.7</v>
          </cell>
          <cell r="I11">
            <v>1.5</v>
          </cell>
          <cell r="L11">
            <v>1.1</v>
          </cell>
          <cell r="M11">
            <v>1.2</v>
          </cell>
          <cell r="N11">
            <v>1</v>
          </cell>
          <cell r="O11">
            <v>1</v>
          </cell>
          <cell r="Q11">
            <v>1.1</v>
          </cell>
        </row>
        <row r="12">
          <cell r="B12" t="str">
            <v>6. ročník</v>
          </cell>
          <cell r="C12">
            <v>2.1</v>
          </cell>
          <cell r="D12">
            <v>1.7</v>
          </cell>
          <cell r="E12">
            <v>2</v>
          </cell>
          <cell r="F12">
            <v>1.7</v>
          </cell>
          <cell r="G12">
            <v>1.7</v>
          </cell>
          <cell r="H12">
            <v>2.2</v>
          </cell>
          <cell r="I12">
            <v>1.6</v>
          </cell>
          <cell r="J12">
            <v>2.4</v>
          </cell>
          <cell r="L12">
            <v>1.5</v>
          </cell>
          <cell r="M12">
            <v>1.4</v>
          </cell>
          <cell r="N12">
            <v>1.1</v>
          </cell>
          <cell r="O12">
            <v>1.1</v>
          </cell>
          <cell r="Q12">
            <v>1.3</v>
          </cell>
        </row>
        <row r="13">
          <cell r="B13" t="str">
            <v>7. ročník</v>
          </cell>
          <cell r="C13">
            <v>2.1</v>
          </cell>
          <cell r="D13">
            <v>1.6</v>
          </cell>
          <cell r="E13">
            <v>2.2</v>
          </cell>
          <cell r="F13">
            <v>1.3</v>
          </cell>
          <cell r="G13">
            <v>1.5</v>
          </cell>
          <cell r="H13">
            <v>2.4</v>
          </cell>
          <cell r="I13">
            <v>1.6</v>
          </cell>
          <cell r="J13">
            <v>2.3</v>
          </cell>
          <cell r="K13">
            <v>2</v>
          </cell>
          <cell r="L13">
            <v>1.4</v>
          </cell>
          <cell r="M13">
            <v>1.4</v>
          </cell>
          <cell r="N13">
            <v>1.3</v>
          </cell>
          <cell r="O13">
            <v>1</v>
          </cell>
          <cell r="Q13">
            <v>1.2</v>
          </cell>
        </row>
        <row r="14">
          <cell r="B14" t="str">
            <v>8. ročník</v>
          </cell>
          <cell r="C14">
            <v>2</v>
          </cell>
          <cell r="D14">
            <v>1.7</v>
          </cell>
          <cell r="E14">
            <v>1.8</v>
          </cell>
          <cell r="F14">
            <v>1.7</v>
          </cell>
          <cell r="G14">
            <v>1</v>
          </cell>
          <cell r="H14">
            <v>2.4</v>
          </cell>
          <cell r="I14">
            <v>1.4</v>
          </cell>
          <cell r="J14">
            <v>2.2</v>
          </cell>
          <cell r="K14">
            <v>3</v>
          </cell>
          <cell r="L14">
            <v>1.2</v>
          </cell>
          <cell r="O14">
            <v>1</v>
          </cell>
          <cell r="Q14">
            <v>1.2</v>
          </cell>
        </row>
        <row r="15">
          <cell r="B15" t="str">
            <v>9. ročník</v>
          </cell>
          <cell r="C15">
            <v>2.3</v>
          </cell>
          <cell r="D15">
            <v>2</v>
          </cell>
          <cell r="E15">
            <v>2</v>
          </cell>
          <cell r="F15">
            <v>1.3</v>
          </cell>
          <cell r="G15">
            <v>1.6</v>
          </cell>
          <cell r="H15">
            <v>2.4</v>
          </cell>
          <cell r="I15">
            <v>1.8</v>
          </cell>
          <cell r="J15">
            <v>2.8</v>
          </cell>
          <cell r="K15">
            <v>2.3</v>
          </cell>
          <cell r="L15">
            <v>1.6</v>
          </cell>
          <cell r="O15">
            <v>1</v>
          </cell>
        </row>
        <row r="16">
          <cell r="B16" t="str">
            <v>Monitor - 9.roč.</v>
          </cell>
          <cell r="C16">
            <v>2.2</v>
          </cell>
          <cell r="H16">
            <v>2.11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0-11 P1"/>
      <sheetName val="Tabuľky MU 2010-11 P2"/>
      <sheetName val="Tabuľky MU 2010-11 P3"/>
      <sheetName val="Tabuľky MU 2010-11 P4"/>
      <sheetName val="Tabuľky MU 2010-11 P5"/>
      <sheetName val="Tabuľky MU 2010-11 P6"/>
      <sheetName val="Tabuľky MU 2010-11 P7"/>
      <sheetName val="Tabuľky MU 2010-11 P8"/>
      <sheetName val="Tabuľky MU 2010-11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21">
        <row r="9">
          <cell r="C9" t="str">
            <v>1.ročník</v>
          </cell>
          <cell r="D9">
            <v>1.1</v>
          </cell>
          <cell r="E9">
            <v>1.15</v>
          </cell>
          <cell r="F9">
            <v>1.05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1.33</v>
          </cell>
          <cell r="E10">
            <v>1.04</v>
          </cell>
          <cell r="F10">
            <v>1.37</v>
          </cell>
          <cell r="G10">
            <v>1</v>
          </cell>
          <cell r="H10">
            <v>1.15</v>
          </cell>
          <cell r="I10">
            <v>1.15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1.3</v>
          </cell>
          <cell r="E11">
            <v>1.15</v>
          </cell>
          <cell r="F11">
            <v>1.35</v>
          </cell>
          <cell r="G11">
            <v>1</v>
          </cell>
          <cell r="H11">
            <v>1.3</v>
          </cell>
          <cell r="I11">
            <v>1.2</v>
          </cell>
          <cell r="J11">
            <v>1</v>
          </cell>
          <cell r="K11">
            <v>1</v>
          </cell>
          <cell r="L11">
            <v>1.1</v>
          </cell>
        </row>
        <row r="12">
          <cell r="C12" t="str">
            <v>4. ročník</v>
          </cell>
          <cell r="D12">
            <v>1.52</v>
          </cell>
          <cell r="E12">
            <v>1.08</v>
          </cell>
          <cell r="F12">
            <v>1.56</v>
          </cell>
          <cell r="G12">
            <v>1</v>
          </cell>
          <cell r="H12">
            <v>1</v>
          </cell>
          <cell r="I12">
            <v>1.04</v>
          </cell>
          <cell r="J12">
            <v>1</v>
          </cell>
          <cell r="K12">
            <v>1</v>
          </cell>
          <cell r="L12">
            <v>1</v>
          </cell>
        </row>
      </sheetData>
      <sheetData sheetId="22">
        <row r="10">
          <cell r="C10" t="str">
            <v>SJL</v>
          </cell>
          <cell r="D10" t="str">
            <v>ANJ</v>
          </cell>
          <cell r="E10" t="str">
            <v>J</v>
          </cell>
          <cell r="F10" t="str">
            <v>DEJ</v>
          </cell>
          <cell r="G10" t="str">
            <v>GEG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1.85</v>
          </cell>
          <cell r="D11">
            <v>1.29</v>
          </cell>
          <cell r="F11">
            <v>1.48</v>
          </cell>
          <cell r="G11">
            <v>1.29</v>
          </cell>
          <cell r="H11">
            <v>1.38</v>
          </cell>
          <cell r="I11">
            <v>1.38</v>
          </cell>
          <cell r="L11">
            <v>1.05</v>
          </cell>
          <cell r="M11">
            <v>1</v>
          </cell>
          <cell r="N11">
            <v>1</v>
          </cell>
          <cell r="O11">
            <v>1.05</v>
          </cell>
          <cell r="Q11">
            <v>1.09</v>
          </cell>
        </row>
        <row r="12">
          <cell r="B12" t="str">
            <v>6. ročník</v>
          </cell>
          <cell r="C12">
            <v>2.04</v>
          </cell>
          <cell r="D12">
            <v>1.72</v>
          </cell>
          <cell r="E12">
            <v>1.48</v>
          </cell>
          <cell r="F12">
            <v>1.92</v>
          </cell>
          <cell r="G12">
            <v>1.6</v>
          </cell>
          <cell r="H12">
            <v>2</v>
          </cell>
          <cell r="I12">
            <v>1.68</v>
          </cell>
          <cell r="J12">
            <v>1.72</v>
          </cell>
          <cell r="K12">
            <v>1.38</v>
          </cell>
          <cell r="L12">
            <v>1</v>
          </cell>
          <cell r="M12">
            <v>1</v>
          </cell>
          <cell r="N12">
            <v>1</v>
          </cell>
          <cell r="O12">
            <v>1.04</v>
          </cell>
          <cell r="Q12">
            <v>1</v>
          </cell>
        </row>
        <row r="13">
          <cell r="B13" t="str">
            <v>7. ročník</v>
          </cell>
          <cell r="C13">
            <v>2.72</v>
          </cell>
          <cell r="D13">
            <v>2.5</v>
          </cell>
          <cell r="E13">
            <v>2</v>
          </cell>
          <cell r="F13">
            <v>2.82</v>
          </cell>
          <cell r="G13">
            <v>2.36</v>
          </cell>
          <cell r="H13">
            <v>2.45</v>
          </cell>
          <cell r="I13">
            <v>2.45</v>
          </cell>
          <cell r="J13">
            <v>2.36</v>
          </cell>
          <cell r="K13">
            <v>2.09</v>
          </cell>
          <cell r="L13">
            <v>1.09</v>
          </cell>
          <cell r="M13">
            <v>1</v>
          </cell>
          <cell r="N13">
            <v>1</v>
          </cell>
          <cell r="O13">
            <v>1.27</v>
          </cell>
          <cell r="P13">
            <v>1.09</v>
          </cell>
        </row>
        <row r="14">
          <cell r="B14" t="str">
            <v>8. ročník</v>
          </cell>
          <cell r="C14">
            <v>2.5</v>
          </cell>
          <cell r="D14">
            <v>1.94</v>
          </cell>
          <cell r="E14">
            <v>1.8</v>
          </cell>
          <cell r="F14">
            <v>2.19</v>
          </cell>
          <cell r="G14">
            <v>1.94</v>
          </cell>
          <cell r="H14">
            <v>2.5</v>
          </cell>
          <cell r="I14">
            <v>1.62</v>
          </cell>
          <cell r="J14">
            <v>2.31</v>
          </cell>
          <cell r="K14">
            <v>1.62</v>
          </cell>
          <cell r="O14">
            <v>1.47</v>
          </cell>
          <cell r="P14">
            <v>1.06</v>
          </cell>
          <cell r="Q14">
            <v>1.06</v>
          </cell>
        </row>
        <row r="15">
          <cell r="B15" t="str">
            <v>9. ročník</v>
          </cell>
          <cell r="C15">
            <v>2.63</v>
          </cell>
          <cell r="D15">
            <v>1.75</v>
          </cell>
          <cell r="E15">
            <v>2.17</v>
          </cell>
          <cell r="F15">
            <v>2.6</v>
          </cell>
          <cell r="G15">
            <v>1.63</v>
          </cell>
          <cell r="H15">
            <v>2.25</v>
          </cell>
          <cell r="I15">
            <v>2.25</v>
          </cell>
          <cell r="J15">
            <v>2.25</v>
          </cell>
          <cell r="K15">
            <v>2</v>
          </cell>
          <cell r="L15">
            <v>1.29</v>
          </cell>
          <cell r="O15">
            <v>1.25</v>
          </cell>
          <cell r="Q15">
            <v>10</v>
          </cell>
        </row>
        <row r="16">
          <cell r="B16" t="str">
            <v>Monitor - 9.roč.</v>
          </cell>
          <cell r="C16">
            <v>2.64</v>
          </cell>
          <cell r="H16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0-11 P1"/>
      <sheetName val="Tabuľky MU 2010-11 P2"/>
      <sheetName val="Tabuľky MU 2010-11 P3"/>
      <sheetName val="Tabuľky MU 2010-11 P4"/>
      <sheetName val="Tabuľky MU 2010-11 P5"/>
      <sheetName val="Tabuľky MU 2010-11 P6"/>
      <sheetName val="Tabuľky MU 2010-11 P7"/>
      <sheetName val="Tabuľky MU 2010-11 P8"/>
      <sheetName val="Tabuľky MU 2010-11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19">
        <row r="9">
          <cell r="C9" t="str">
            <v>1.ročník</v>
          </cell>
          <cell r="D9">
            <v>1.75</v>
          </cell>
          <cell r="E9">
            <v>1.39</v>
          </cell>
          <cell r="F9">
            <v>1.61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1.65</v>
          </cell>
          <cell r="E10">
            <v>1.31</v>
          </cell>
          <cell r="F10">
            <v>1.69</v>
          </cell>
          <cell r="G10">
            <v>1</v>
          </cell>
          <cell r="H10">
            <v>1.06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1.94</v>
          </cell>
          <cell r="E11">
            <v>1.66</v>
          </cell>
          <cell r="F11">
            <v>1.65</v>
          </cell>
          <cell r="G11">
            <v>1</v>
          </cell>
          <cell r="H11">
            <v>1.31</v>
          </cell>
          <cell r="I11">
            <v>1.49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2.5</v>
          </cell>
          <cell r="E12">
            <v>1.89</v>
          </cell>
          <cell r="F12">
            <v>2.06</v>
          </cell>
          <cell r="G12">
            <v>1</v>
          </cell>
          <cell r="H12">
            <v>1.67</v>
          </cell>
          <cell r="I12">
            <v>1.61</v>
          </cell>
          <cell r="J12">
            <v>1</v>
          </cell>
          <cell r="K12">
            <v>1.18</v>
          </cell>
          <cell r="L12">
            <v>1</v>
          </cell>
        </row>
      </sheetData>
      <sheetData sheetId="22">
        <row r="10">
          <cell r="C10" t="str">
            <v>SJL</v>
          </cell>
          <cell r="D10" t="str">
            <v>ANJ</v>
          </cell>
          <cell r="E10" t="str">
            <v>J</v>
          </cell>
          <cell r="F10" t="str">
            <v>DEJ</v>
          </cell>
          <cell r="G10" t="str">
            <v>GEG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1.58</v>
          </cell>
          <cell r="D11">
            <v>1.34</v>
          </cell>
          <cell r="F11">
            <v>1.34</v>
          </cell>
          <cell r="G11">
            <v>1.71</v>
          </cell>
          <cell r="H11">
            <v>1.84</v>
          </cell>
          <cell r="I11">
            <v>1.45</v>
          </cell>
          <cell r="L11">
            <v>1</v>
          </cell>
          <cell r="M11">
            <v>1.1</v>
          </cell>
          <cell r="N11">
            <v>1</v>
          </cell>
          <cell r="O11">
            <v>1.1</v>
          </cell>
          <cell r="Q11">
            <v>1</v>
          </cell>
        </row>
        <row r="12">
          <cell r="B12" t="str">
            <v>6. ročník</v>
          </cell>
          <cell r="C12">
            <v>2.7</v>
          </cell>
          <cell r="D12">
            <v>2.44</v>
          </cell>
          <cell r="E12">
            <v>1.7</v>
          </cell>
          <cell r="F12">
            <v>2.6</v>
          </cell>
          <cell r="G12">
            <v>2.5</v>
          </cell>
          <cell r="H12">
            <v>2.5</v>
          </cell>
          <cell r="I12">
            <v>2.2</v>
          </cell>
          <cell r="J12">
            <v>2.7</v>
          </cell>
          <cell r="L12">
            <v>1</v>
          </cell>
          <cell r="M12">
            <v>1</v>
          </cell>
          <cell r="N12">
            <v>1.2</v>
          </cell>
          <cell r="O12">
            <v>1.4</v>
          </cell>
          <cell r="Q12">
            <v>1</v>
          </cell>
        </row>
        <row r="13">
          <cell r="B13" t="str">
            <v>7. ročník</v>
          </cell>
          <cell r="C13">
            <v>2.07</v>
          </cell>
          <cell r="D13">
            <v>2</v>
          </cell>
          <cell r="E13">
            <v>2.07</v>
          </cell>
          <cell r="F13">
            <v>2.4</v>
          </cell>
          <cell r="G13">
            <v>2.13</v>
          </cell>
          <cell r="H13">
            <v>2.47</v>
          </cell>
          <cell r="I13">
            <v>2</v>
          </cell>
          <cell r="J13">
            <v>2.2</v>
          </cell>
          <cell r="K13">
            <v>1.47</v>
          </cell>
          <cell r="L13">
            <v>1</v>
          </cell>
          <cell r="M13">
            <v>1</v>
          </cell>
          <cell r="N13">
            <v>1.07</v>
          </cell>
          <cell r="O13">
            <v>1.15</v>
          </cell>
          <cell r="P13">
            <v>1.13</v>
          </cell>
          <cell r="Q13">
            <v>1.27</v>
          </cell>
        </row>
        <row r="14">
          <cell r="B14" t="str">
            <v>8. ročník</v>
          </cell>
          <cell r="C14">
            <v>2.11</v>
          </cell>
          <cell r="D14">
            <v>2.44</v>
          </cell>
          <cell r="E14">
            <v>2.29</v>
          </cell>
          <cell r="F14">
            <v>2</v>
          </cell>
          <cell r="G14">
            <v>1.78</v>
          </cell>
          <cell r="H14">
            <v>2.78</v>
          </cell>
          <cell r="I14">
            <v>2.11</v>
          </cell>
          <cell r="J14">
            <v>2.67</v>
          </cell>
          <cell r="K14">
            <v>2.22</v>
          </cell>
          <cell r="L14">
            <v>1.44</v>
          </cell>
          <cell r="O14">
            <v>1.4</v>
          </cell>
          <cell r="P14">
            <v>1</v>
          </cell>
          <cell r="Q14">
            <v>1</v>
          </cell>
        </row>
        <row r="15">
          <cell r="B15" t="str">
            <v>9. ročník</v>
          </cell>
          <cell r="C15">
            <v>2</v>
          </cell>
          <cell r="D15">
            <v>2.25</v>
          </cell>
          <cell r="E15">
            <v>2.83</v>
          </cell>
          <cell r="F15">
            <v>3.17</v>
          </cell>
          <cell r="G15">
            <v>2.91</v>
          </cell>
          <cell r="H15">
            <v>2.83</v>
          </cell>
          <cell r="I15">
            <v>3</v>
          </cell>
          <cell r="J15">
            <v>2.5</v>
          </cell>
          <cell r="K15">
            <v>3</v>
          </cell>
          <cell r="L15">
            <v>1.83</v>
          </cell>
          <cell r="O15">
            <v>1.7</v>
          </cell>
          <cell r="Q15">
            <v>1.08</v>
          </cell>
        </row>
        <row r="16">
          <cell r="B16" t="str">
            <v>Monitor - 9.roč.</v>
          </cell>
          <cell r="C16">
            <v>2.67</v>
          </cell>
          <cell r="H16">
            <v>3.33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0-11 P1"/>
      <sheetName val="Tabuľky MU 2010-11 P2"/>
      <sheetName val="Tabuľky MU 2010-11 P3"/>
      <sheetName val="Tabuľky MU 2010-11 P4"/>
      <sheetName val="Tabuľky MU 2010-11 P5"/>
      <sheetName val="Tabuľky MU 2010-11 P6"/>
      <sheetName val="Tabuľky MU 2010-11 P7"/>
      <sheetName val="Tabuľky MU 2010-11 P8"/>
      <sheetName val="Tabuľky MU 2010-11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17">
        <row r="9">
          <cell r="C9" t="str">
            <v>1.ročník</v>
          </cell>
          <cell r="D9">
            <v>1.28</v>
          </cell>
          <cell r="E9">
            <v>1.23</v>
          </cell>
          <cell r="F9">
            <v>1.21</v>
          </cell>
          <cell r="H9">
            <v>1.02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1.17</v>
          </cell>
          <cell r="E10">
            <v>1.07</v>
          </cell>
          <cell r="F10">
            <v>1.1</v>
          </cell>
          <cell r="G10">
            <v>1</v>
          </cell>
          <cell r="H10">
            <v>1.1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1.35</v>
          </cell>
          <cell r="E11">
            <v>1.19</v>
          </cell>
          <cell r="F11">
            <v>1.28</v>
          </cell>
          <cell r="G11">
            <v>1</v>
          </cell>
          <cell r="H11">
            <v>1.28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1.65</v>
          </cell>
          <cell r="E12">
            <v>1.64</v>
          </cell>
          <cell r="F12">
            <v>1.7</v>
          </cell>
          <cell r="G12">
            <v>1</v>
          </cell>
          <cell r="H12">
            <v>1.67</v>
          </cell>
          <cell r="I12">
            <v>1.55</v>
          </cell>
          <cell r="J12">
            <v>1</v>
          </cell>
          <cell r="K12">
            <v>1</v>
          </cell>
          <cell r="L12">
            <v>1</v>
          </cell>
        </row>
      </sheetData>
      <sheetData sheetId="18">
        <row r="10">
          <cell r="C10" t="str">
            <v>SJL</v>
          </cell>
          <cell r="D10" t="str">
            <v>ANJ</v>
          </cell>
          <cell r="E10" t="str">
            <v>ŠJ</v>
          </cell>
          <cell r="F10" t="str">
            <v>DEJ</v>
          </cell>
          <cell r="G10" t="str">
            <v>GEG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1.68</v>
          </cell>
          <cell r="D11">
            <v>1.76</v>
          </cell>
          <cell r="F11">
            <v>1.4</v>
          </cell>
          <cell r="G11">
            <v>1.84</v>
          </cell>
          <cell r="H11">
            <v>2.08</v>
          </cell>
          <cell r="I11">
            <v>2.04</v>
          </cell>
          <cell r="M11">
            <v>1.28</v>
          </cell>
          <cell r="N11">
            <v>1.08</v>
          </cell>
          <cell r="O11">
            <v>1.16</v>
          </cell>
          <cell r="Q11">
            <v>1.2</v>
          </cell>
        </row>
        <row r="12">
          <cell r="B12" t="str">
            <v>6. ročník</v>
          </cell>
          <cell r="C12">
            <v>2.36</v>
          </cell>
          <cell r="D12">
            <v>1.86</v>
          </cell>
          <cell r="E12">
            <v>2.08</v>
          </cell>
          <cell r="F12">
            <v>1.64</v>
          </cell>
          <cell r="G12">
            <v>2.07</v>
          </cell>
          <cell r="H12">
            <v>2.5</v>
          </cell>
          <cell r="I12">
            <v>2.43</v>
          </cell>
          <cell r="J12">
            <v>2.64</v>
          </cell>
          <cell r="K12">
            <v>2.36</v>
          </cell>
          <cell r="L12">
            <v>1.29</v>
          </cell>
          <cell r="M12">
            <v>1.21</v>
          </cell>
          <cell r="N12">
            <v>1.14</v>
          </cell>
          <cell r="O12">
            <v>1.62</v>
          </cell>
          <cell r="Q12">
            <v>1.29</v>
          </cell>
        </row>
        <row r="13">
          <cell r="B13" t="str">
            <v>7. ročník</v>
          </cell>
          <cell r="C13">
            <v>2.37</v>
          </cell>
          <cell r="D13">
            <v>2.57</v>
          </cell>
          <cell r="E13">
            <v>2.33</v>
          </cell>
          <cell r="F13">
            <v>2.21</v>
          </cell>
          <cell r="G13">
            <v>2.68</v>
          </cell>
          <cell r="H13">
            <v>2.68</v>
          </cell>
          <cell r="I13">
            <v>2.47</v>
          </cell>
          <cell r="J13">
            <v>2.84</v>
          </cell>
          <cell r="K13">
            <v>2.21</v>
          </cell>
          <cell r="L13">
            <v>1.44</v>
          </cell>
          <cell r="M13">
            <v>1.11</v>
          </cell>
          <cell r="N13">
            <v>1.05</v>
          </cell>
          <cell r="O13">
            <v>1.33</v>
          </cell>
          <cell r="Q13">
            <v>1.3</v>
          </cell>
        </row>
        <row r="14">
          <cell r="B14" t="str">
            <v>8. ročník</v>
          </cell>
          <cell r="C14">
            <v>2</v>
          </cell>
          <cell r="D14">
            <v>1.8</v>
          </cell>
          <cell r="E14">
            <v>1.8</v>
          </cell>
          <cell r="F14">
            <v>1.56</v>
          </cell>
          <cell r="G14">
            <v>1.69</v>
          </cell>
          <cell r="H14">
            <v>2.19</v>
          </cell>
          <cell r="I14">
            <v>1.68</v>
          </cell>
          <cell r="J14">
            <v>2.13</v>
          </cell>
          <cell r="K14">
            <v>2.12</v>
          </cell>
          <cell r="L14">
            <v>1.13</v>
          </cell>
          <cell r="M14">
            <v>1</v>
          </cell>
          <cell r="N14">
            <v>1</v>
          </cell>
          <cell r="O14">
            <v>1.25</v>
          </cell>
          <cell r="Q14">
            <v>1.3</v>
          </cell>
        </row>
        <row r="15">
          <cell r="B15" t="str">
            <v>9. ročník</v>
          </cell>
          <cell r="C15">
            <v>2.54</v>
          </cell>
          <cell r="D15">
            <v>2.23</v>
          </cell>
          <cell r="E15">
            <v>2.23</v>
          </cell>
          <cell r="F15">
            <v>1.92</v>
          </cell>
          <cell r="G15">
            <v>2.08</v>
          </cell>
          <cell r="H15">
            <v>2.69</v>
          </cell>
          <cell r="I15">
            <v>2.3</v>
          </cell>
          <cell r="J15">
            <v>2.77</v>
          </cell>
          <cell r="K15">
            <v>2.3</v>
          </cell>
          <cell r="L15">
            <v>1.31</v>
          </cell>
          <cell r="N15">
            <v>1.23</v>
          </cell>
          <cell r="O15">
            <v>1.54</v>
          </cell>
          <cell r="Q15">
            <v>1.4</v>
          </cell>
        </row>
        <row r="16">
          <cell r="B16" t="str">
            <v>Monitor - 9.roč.</v>
          </cell>
          <cell r="C16">
            <v>2.07</v>
          </cell>
          <cell r="H16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3-14 P1"/>
      <sheetName val="Tabuľky MU 2013-14 P2"/>
      <sheetName val="Tabuľky MU 2013-14 P3"/>
      <sheetName val="Tabuľky MU 2013-14 P4"/>
      <sheetName val="Tabuľky MU 2013-14 P5"/>
      <sheetName val="Tabuľky MU 2013-14 P6"/>
      <sheetName val="Tabuľky MU 2013-14 P7"/>
      <sheetName val="Tabuľky MU 13_14_"/>
      <sheetName val="Tabuľky MU 2013-14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15">
        <row r="9">
          <cell r="C9" t="str">
            <v>1.ročník</v>
          </cell>
          <cell r="D9">
            <v>1.41</v>
          </cell>
          <cell r="E9">
            <v>1.34</v>
          </cell>
          <cell r="F9">
            <v>1.38</v>
          </cell>
          <cell r="G9">
            <v>1</v>
          </cell>
          <cell r="H9">
            <v>1.29</v>
          </cell>
          <cell r="I9">
            <v>0</v>
          </cell>
          <cell r="J9">
            <v>1</v>
          </cell>
          <cell r="K9">
            <v>1</v>
          </cell>
          <cell r="L9">
            <v>1.04</v>
          </cell>
        </row>
        <row r="10">
          <cell r="C10" t="str">
            <v>2. ročník</v>
          </cell>
          <cell r="D10">
            <v>1.68</v>
          </cell>
          <cell r="E10">
            <v>1.32</v>
          </cell>
          <cell r="F10">
            <v>1.6</v>
          </cell>
          <cell r="G10">
            <v>1.12</v>
          </cell>
          <cell r="H10">
            <v>1.52</v>
          </cell>
          <cell r="I10">
            <v>1.4</v>
          </cell>
          <cell r="J10">
            <v>1.16</v>
          </cell>
          <cell r="K10">
            <v>1.16</v>
          </cell>
          <cell r="L10">
            <v>1</v>
          </cell>
        </row>
        <row r="11">
          <cell r="C11" t="str">
            <v>3. ročník</v>
          </cell>
          <cell r="D11">
            <v>2</v>
          </cell>
          <cell r="E11">
            <v>1.62</v>
          </cell>
          <cell r="F11">
            <v>2</v>
          </cell>
          <cell r="G11">
            <v>1</v>
          </cell>
          <cell r="H11">
            <v>1.83</v>
          </cell>
          <cell r="I11">
            <v>1.55</v>
          </cell>
          <cell r="J11">
            <v>1.03</v>
          </cell>
          <cell r="K11">
            <v>1.17</v>
          </cell>
          <cell r="L11">
            <v>1.1</v>
          </cell>
        </row>
        <row r="12">
          <cell r="C12" t="str">
            <v>4. ročník</v>
          </cell>
          <cell r="D12">
            <v>1.9</v>
          </cell>
          <cell r="E12">
            <v>1.59</v>
          </cell>
          <cell r="F12">
            <v>1.55</v>
          </cell>
          <cell r="G12">
            <v>1</v>
          </cell>
          <cell r="H12">
            <v>1.45</v>
          </cell>
          <cell r="I12">
            <v>1.59</v>
          </cell>
          <cell r="J12">
            <v>1.07</v>
          </cell>
          <cell r="K12">
            <v>1</v>
          </cell>
          <cell r="L12">
            <v>1.03</v>
          </cell>
        </row>
      </sheetData>
      <sheetData sheetId="16">
        <row r="10">
          <cell r="C10" t="str">
            <v>SJL</v>
          </cell>
          <cell r="D10" t="str">
            <v>ANJ</v>
          </cell>
          <cell r="E10" t="str">
            <v>2CJ</v>
          </cell>
          <cell r="F10" t="str">
            <v>DEJ</v>
          </cell>
          <cell r="G10" t="str">
            <v>GEG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OBN</v>
          </cell>
          <cell r="M10" t="str">
            <v>HUV</v>
          </cell>
          <cell r="N10" t="str">
            <v>VYV/VUM</v>
          </cell>
          <cell r="O10" t="str">
            <v>TEV</v>
          </cell>
        </row>
        <row r="11">
          <cell r="B11" t="str">
            <v>5. ročník</v>
          </cell>
          <cell r="C11">
            <v>1.88</v>
          </cell>
          <cell r="D11">
            <v>1.83</v>
          </cell>
          <cell r="E11">
            <v>0</v>
          </cell>
          <cell r="F11">
            <v>1.56</v>
          </cell>
          <cell r="G11">
            <v>1</v>
          </cell>
          <cell r="H11">
            <v>2.33</v>
          </cell>
          <cell r="I11">
            <v>1.88</v>
          </cell>
          <cell r="J11">
            <v>0</v>
          </cell>
          <cell r="K11">
            <v>0</v>
          </cell>
          <cell r="L11">
            <v>1.25</v>
          </cell>
          <cell r="M11">
            <v>1.33</v>
          </cell>
          <cell r="N11">
            <v>1</v>
          </cell>
          <cell r="O11">
            <v>1</v>
          </cell>
          <cell r="P11">
            <v>0</v>
          </cell>
          <cell r="Q11">
            <v>1.08</v>
          </cell>
        </row>
        <row r="12">
          <cell r="B12" t="str">
            <v>6. ročník</v>
          </cell>
          <cell r="C12">
            <v>2.6</v>
          </cell>
          <cell r="D12">
            <v>2.6</v>
          </cell>
          <cell r="E12">
            <v>2.25</v>
          </cell>
          <cell r="F12">
            <v>1.96</v>
          </cell>
          <cell r="G12">
            <v>1.68</v>
          </cell>
          <cell r="H12">
            <v>2.35</v>
          </cell>
          <cell r="I12">
            <v>2.19</v>
          </cell>
          <cell r="J12">
            <v>1.6</v>
          </cell>
          <cell r="K12">
            <v>2.15</v>
          </cell>
          <cell r="L12">
            <v>1.4</v>
          </cell>
          <cell r="M12">
            <v>1.2</v>
          </cell>
          <cell r="N12">
            <v>1</v>
          </cell>
          <cell r="O12">
            <v>1</v>
          </cell>
          <cell r="P12">
            <v>0</v>
          </cell>
          <cell r="Q12">
            <v>1.1</v>
          </cell>
        </row>
        <row r="13">
          <cell r="B13" t="str">
            <v>7. ročník</v>
          </cell>
          <cell r="C13">
            <v>3.05</v>
          </cell>
          <cell r="D13">
            <v>2.56</v>
          </cell>
          <cell r="E13">
            <v>2.8</v>
          </cell>
          <cell r="F13">
            <v>2.18</v>
          </cell>
          <cell r="G13">
            <v>1</v>
          </cell>
          <cell r="H13">
            <v>2.88</v>
          </cell>
          <cell r="I13">
            <v>2.4</v>
          </cell>
          <cell r="J13">
            <v>2.4</v>
          </cell>
          <cell r="K13">
            <v>0</v>
          </cell>
          <cell r="L13">
            <v>1.58</v>
          </cell>
          <cell r="M13">
            <v>1.5</v>
          </cell>
          <cell r="N13">
            <v>1</v>
          </cell>
          <cell r="O13">
            <v>1</v>
          </cell>
          <cell r="P13">
            <v>1.25</v>
          </cell>
          <cell r="Q13">
            <v>1.22</v>
          </cell>
        </row>
        <row r="14">
          <cell r="B14" t="str">
            <v>8. ročník</v>
          </cell>
          <cell r="C14">
            <v>2.6</v>
          </cell>
          <cell r="D14">
            <v>2.53</v>
          </cell>
          <cell r="E14">
            <v>2.17</v>
          </cell>
          <cell r="F14">
            <v>2.01</v>
          </cell>
          <cell r="G14">
            <v>1</v>
          </cell>
          <cell r="H14">
            <v>2.7</v>
          </cell>
          <cell r="I14">
            <v>2.35</v>
          </cell>
          <cell r="J14">
            <v>1.97</v>
          </cell>
          <cell r="K14">
            <v>2.18</v>
          </cell>
          <cell r="L14">
            <v>0</v>
          </cell>
          <cell r="M14">
            <v>0</v>
          </cell>
          <cell r="N14">
            <v>1</v>
          </cell>
          <cell r="O14">
            <v>1</v>
          </cell>
          <cell r="P14">
            <v>1.5</v>
          </cell>
          <cell r="Q14">
            <v>1.4</v>
          </cell>
        </row>
        <row r="15">
          <cell r="B15" t="str">
            <v>9. ročník</v>
          </cell>
          <cell r="C15">
            <v>3.04</v>
          </cell>
          <cell r="D15">
            <v>2.69</v>
          </cell>
          <cell r="E15">
            <v>2.71</v>
          </cell>
          <cell r="F15">
            <v>1.9</v>
          </cell>
          <cell r="G15">
            <v>1</v>
          </cell>
          <cell r="H15">
            <v>2.9</v>
          </cell>
          <cell r="I15">
            <v>2.5</v>
          </cell>
          <cell r="J15">
            <v>2.33</v>
          </cell>
          <cell r="K15">
            <v>2.79</v>
          </cell>
          <cell r="L15">
            <v>1.34</v>
          </cell>
          <cell r="M15">
            <v>0</v>
          </cell>
          <cell r="N15">
            <v>1</v>
          </cell>
          <cell r="O15">
            <v>1.04</v>
          </cell>
          <cell r="P15">
            <v>0</v>
          </cell>
          <cell r="Q15">
            <v>0</v>
          </cell>
        </row>
        <row r="16">
          <cell r="B16" t="str">
            <v>Monitor - 9.roč.</v>
          </cell>
          <cell r="C16">
            <v>2.83</v>
          </cell>
          <cell r="H16">
            <v>2.68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0-11 P1"/>
      <sheetName val="Tabuľky MU 2010-11 P2"/>
      <sheetName val="Tabuľky MU 2010-11 P3"/>
      <sheetName val="Tabuľky MU 2010-11 P4"/>
      <sheetName val="Tabuľky MU 2010-11 P5"/>
      <sheetName val="Tabuľky MU 2010-11 P6"/>
      <sheetName val="Tabuľky MU 2010-11 P7"/>
      <sheetName val="Tabuľky MU 2010-11 P8"/>
      <sheetName val="Tabuľky MU 2010-11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14">
        <row r="10">
          <cell r="C10" t="str">
            <v>SJL</v>
          </cell>
          <cell r="D10" t="str">
            <v>ANJ</v>
          </cell>
          <cell r="E10" t="str">
            <v>NEJ</v>
          </cell>
          <cell r="F10" t="str">
            <v>DEJ</v>
          </cell>
          <cell r="G10" t="str">
            <v>GEG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TEV</v>
          </cell>
        </row>
        <row r="11">
          <cell r="B11" t="str">
            <v>5. ročník</v>
          </cell>
          <cell r="C11">
            <v>1.53</v>
          </cell>
          <cell r="D11">
            <v>1.35</v>
          </cell>
          <cell r="E11">
            <v>1.44</v>
          </cell>
          <cell r="F11">
            <v>1.26</v>
          </cell>
          <cell r="G11">
            <v>1.15</v>
          </cell>
          <cell r="H11">
            <v>1.82</v>
          </cell>
          <cell r="I11">
            <v>1.12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Q11">
            <v>1</v>
          </cell>
        </row>
        <row r="12">
          <cell r="B12" t="str">
            <v>6. ročník</v>
          </cell>
          <cell r="C12">
            <v>1.52</v>
          </cell>
          <cell r="D12">
            <v>1.23</v>
          </cell>
          <cell r="E12">
            <v>1.4</v>
          </cell>
          <cell r="F12">
            <v>1.19</v>
          </cell>
          <cell r="G12">
            <v>1.19</v>
          </cell>
          <cell r="H12">
            <v>1.76</v>
          </cell>
          <cell r="I12">
            <v>1.09</v>
          </cell>
          <cell r="J12">
            <v>1.19</v>
          </cell>
          <cell r="K12">
            <v>1.42</v>
          </cell>
          <cell r="L12">
            <v>1</v>
          </cell>
          <cell r="M12">
            <v>1</v>
          </cell>
          <cell r="N12">
            <v>1.1</v>
          </cell>
          <cell r="O12">
            <v>1</v>
          </cell>
          <cell r="Q12">
            <v>1</v>
          </cell>
        </row>
        <row r="13">
          <cell r="B13" t="str">
            <v>7. ročník</v>
          </cell>
          <cell r="C13">
            <v>2.4</v>
          </cell>
          <cell r="D13">
            <v>2.08</v>
          </cell>
          <cell r="E13">
            <v>2</v>
          </cell>
          <cell r="F13">
            <v>2.08</v>
          </cell>
          <cell r="G13">
            <v>1.5</v>
          </cell>
          <cell r="H13">
            <v>2.3</v>
          </cell>
          <cell r="I13">
            <v>1.6</v>
          </cell>
          <cell r="J13">
            <v>2.25</v>
          </cell>
          <cell r="K13">
            <v>2.08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</row>
        <row r="14">
          <cell r="B14" t="str">
            <v>8. ročník</v>
          </cell>
          <cell r="C14">
            <v>2.16</v>
          </cell>
          <cell r="D14">
            <v>1.6</v>
          </cell>
          <cell r="E14">
            <v>2.3</v>
          </cell>
          <cell r="F14">
            <v>1.6</v>
          </cell>
          <cell r="G14">
            <v>1.25</v>
          </cell>
          <cell r="H14">
            <v>1.83</v>
          </cell>
          <cell r="I14">
            <v>1.2</v>
          </cell>
          <cell r="J14">
            <v>1.3</v>
          </cell>
          <cell r="K14">
            <v>1.75</v>
          </cell>
          <cell r="L14">
            <v>1</v>
          </cell>
          <cell r="N14">
            <v>1.25</v>
          </cell>
          <cell r="O14">
            <v>1</v>
          </cell>
          <cell r="P14">
            <v>1</v>
          </cell>
          <cell r="Q14">
            <v>1</v>
          </cell>
        </row>
        <row r="15">
          <cell r="B15" t="str">
            <v>9. ročník</v>
          </cell>
          <cell r="C15">
            <v>2.18</v>
          </cell>
          <cell r="D15">
            <v>1.9</v>
          </cell>
          <cell r="E15">
            <v>1.5</v>
          </cell>
          <cell r="F15">
            <v>1.47</v>
          </cell>
          <cell r="G15">
            <v>1</v>
          </cell>
          <cell r="H15">
            <v>2.06</v>
          </cell>
          <cell r="I15">
            <v>1</v>
          </cell>
          <cell r="J15">
            <v>1.35</v>
          </cell>
          <cell r="K15">
            <v>2</v>
          </cell>
          <cell r="L15">
            <v>1</v>
          </cell>
          <cell r="N15">
            <v>1.18</v>
          </cell>
          <cell r="O15">
            <v>1</v>
          </cell>
          <cell r="P15">
            <v>1</v>
          </cell>
          <cell r="Q15">
            <v>1</v>
          </cell>
        </row>
        <row r="16">
          <cell r="B16" t="str">
            <v>Monitor - 9.roč.</v>
          </cell>
          <cell r="C16">
            <v>2.18</v>
          </cell>
          <cell r="H16">
            <v>2.18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0-11 P1"/>
      <sheetName val="Tabuľky MU 2010-11 P2"/>
      <sheetName val="Tabuľky MU 2010-11 P3"/>
      <sheetName val="Tabuľky MU 2010-11 P4"/>
      <sheetName val="Tabuľky MU 2010-11 P5"/>
      <sheetName val="Tabuľky MU 2010-11 P6"/>
      <sheetName val="Tabuľky MU 2010-11 P7"/>
      <sheetName val="Tabuľky MU 2010-11 P8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-ZŠ Kalinčiakova 12"/>
      <sheetName val="II. stupeň-ZŠ Kalinčiakova 12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12">
        <row r="9">
          <cell r="C9" t="str">
            <v>1.ročník</v>
          </cell>
          <cell r="D9">
            <v>1</v>
          </cell>
          <cell r="E9">
            <v>1</v>
          </cell>
          <cell r="F9">
            <v>1</v>
          </cell>
          <cell r="H9">
            <v>1</v>
          </cell>
        </row>
        <row r="10">
          <cell r="C10" t="str">
            <v>2. ročník</v>
          </cell>
          <cell r="D10">
            <v>1.4</v>
          </cell>
          <cell r="E10">
            <v>1.1</v>
          </cell>
          <cell r="F10">
            <v>1.1</v>
          </cell>
          <cell r="G10">
            <v>1</v>
          </cell>
          <cell r="H10">
            <v>1</v>
          </cell>
          <cell r="I10">
            <v>1</v>
          </cell>
        </row>
        <row r="11">
          <cell r="C11" t="str">
            <v>3. ročník</v>
          </cell>
          <cell r="D11">
            <v>1.1</v>
          </cell>
          <cell r="E11">
            <v>1.1</v>
          </cell>
          <cell r="F11">
            <v>1.1</v>
          </cell>
          <cell r="G11">
            <v>1</v>
          </cell>
          <cell r="H11">
            <v>1</v>
          </cell>
          <cell r="I11">
            <v>1</v>
          </cell>
        </row>
        <row r="12">
          <cell r="C12" t="str">
            <v>4. ročník</v>
          </cell>
          <cell r="D12">
            <v>1.2</v>
          </cell>
          <cell r="E12">
            <v>1.3</v>
          </cell>
          <cell r="F12">
            <v>1.2</v>
          </cell>
          <cell r="G12">
            <v>1</v>
          </cell>
          <cell r="H12">
            <v>1.1</v>
          </cell>
          <cell r="I12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3-14 P1"/>
      <sheetName val="Tabuľky MU 2013-14 P2"/>
      <sheetName val="Tabuľky MU 2013-14 P3"/>
      <sheetName val="Tabuľky MU 2013-14 P4"/>
      <sheetName val="Tabuľky MU 2013-14 P5"/>
      <sheetName val="Tabuľky MU 2013-14 P6"/>
      <sheetName val="Tabuľky MU 2013-14 P7"/>
      <sheetName val="Tabuľky MU 2013-14 P8"/>
      <sheetName val="Tabuľky MU 2013-14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11">
        <row r="9">
          <cell r="C9" t="str">
            <v>1.ročník</v>
          </cell>
          <cell r="D9">
            <v>1.28</v>
          </cell>
          <cell r="E9">
            <v>1.13</v>
          </cell>
          <cell r="F9">
            <v>1.15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1.24</v>
          </cell>
          <cell r="E10">
            <v>1</v>
          </cell>
          <cell r="F10">
            <v>1.04</v>
          </cell>
          <cell r="G10">
            <v>1</v>
          </cell>
          <cell r="I10">
            <v>1</v>
          </cell>
          <cell r="J10">
            <v>1.08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1.88</v>
          </cell>
          <cell r="E11">
            <v>1.72</v>
          </cell>
          <cell r="F11">
            <v>1.92</v>
          </cell>
          <cell r="G11">
            <v>1</v>
          </cell>
          <cell r="H11">
            <v>1.4</v>
          </cell>
          <cell r="I11">
            <v>1.4</v>
          </cell>
          <cell r="J11">
            <v>1.28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1.3</v>
          </cell>
          <cell r="E12">
            <v>1.26</v>
          </cell>
          <cell r="F12">
            <v>1.3</v>
          </cell>
          <cell r="G12">
            <v>1</v>
          </cell>
          <cell r="H12">
            <v>1.04</v>
          </cell>
          <cell r="I12">
            <v>1.22</v>
          </cell>
          <cell r="J12">
            <v>1</v>
          </cell>
          <cell r="K12">
            <v>1.04</v>
          </cell>
          <cell r="L12">
            <v>1</v>
          </cell>
        </row>
      </sheetData>
      <sheetData sheetId="12">
        <row r="10">
          <cell r="C10" t="str">
            <v>SJL</v>
          </cell>
          <cell r="D10" t="str">
            <v>ANJ</v>
          </cell>
          <cell r="E10" t="str">
            <v>RUJ</v>
          </cell>
          <cell r="F10" t="str">
            <v>DEJ</v>
          </cell>
          <cell r="G10" t="str">
            <v>GEG</v>
          </cell>
          <cell r="H10" t="str">
            <v>MAT</v>
          </cell>
          <cell r="I10" t="str">
            <v>BIO</v>
          </cell>
          <cell r="J10" t="str">
            <v>FYZ</v>
          </cell>
          <cell r="K10" t="str">
            <v>CHE</v>
          </cell>
          <cell r="L10" t="str">
            <v>OBV</v>
          </cell>
          <cell r="M10" t="str">
            <v>HUV</v>
          </cell>
          <cell r="N10" t="str">
            <v>VYV</v>
          </cell>
          <cell r="O10" t="str">
            <v>TSV</v>
          </cell>
        </row>
        <row r="11">
          <cell r="C11">
            <v>2.2</v>
          </cell>
          <cell r="D11">
            <v>1.89</v>
          </cell>
          <cell r="F11">
            <v>1.66</v>
          </cell>
          <cell r="G11">
            <v>1.69</v>
          </cell>
          <cell r="H11">
            <v>2.09</v>
          </cell>
          <cell r="I11">
            <v>1.77</v>
          </cell>
          <cell r="M11">
            <v>1.2</v>
          </cell>
          <cell r="N11">
            <v>1.14</v>
          </cell>
          <cell r="O11">
            <v>1.39</v>
          </cell>
          <cell r="Q11">
            <v>1</v>
          </cell>
        </row>
        <row r="12">
          <cell r="C12">
            <v>1.71</v>
          </cell>
          <cell r="D12">
            <v>1.53</v>
          </cell>
          <cell r="E12">
            <v>1.35</v>
          </cell>
          <cell r="F12">
            <v>2.18</v>
          </cell>
          <cell r="G12">
            <v>1.94</v>
          </cell>
          <cell r="H12">
            <v>2.65</v>
          </cell>
          <cell r="I12">
            <v>1.65</v>
          </cell>
          <cell r="J12">
            <v>2.06</v>
          </cell>
          <cell r="K12">
            <v>1.41</v>
          </cell>
          <cell r="L12">
            <v>1.18</v>
          </cell>
          <cell r="M12">
            <v>1.12</v>
          </cell>
          <cell r="N12">
            <v>1.18</v>
          </cell>
          <cell r="O12">
            <v>1.41</v>
          </cell>
          <cell r="Q12">
            <v>1.06</v>
          </cell>
        </row>
        <row r="13">
          <cell r="C13">
            <v>2.63</v>
          </cell>
          <cell r="D13">
            <v>2.26</v>
          </cell>
          <cell r="E13">
            <v>1.88</v>
          </cell>
          <cell r="F13">
            <v>2.37</v>
          </cell>
          <cell r="G13">
            <v>2.37</v>
          </cell>
          <cell r="H13">
            <v>2.7</v>
          </cell>
          <cell r="I13">
            <v>2.41</v>
          </cell>
          <cell r="J13">
            <v>2.7</v>
          </cell>
          <cell r="K13">
            <v>2.19</v>
          </cell>
          <cell r="L13">
            <v>1.81</v>
          </cell>
          <cell r="M13">
            <v>1.37</v>
          </cell>
          <cell r="N13">
            <v>1.48</v>
          </cell>
          <cell r="O13">
            <v>1.56</v>
          </cell>
        </row>
        <row r="14">
          <cell r="C14">
            <v>2.32</v>
          </cell>
          <cell r="D14">
            <v>1.88</v>
          </cell>
          <cell r="E14">
            <v>1.72</v>
          </cell>
          <cell r="F14">
            <v>2.2</v>
          </cell>
          <cell r="G14">
            <v>2.16</v>
          </cell>
          <cell r="H14">
            <v>2.84</v>
          </cell>
          <cell r="I14">
            <v>2.36</v>
          </cell>
          <cell r="J14">
            <v>2.8</v>
          </cell>
          <cell r="K14">
            <v>2.36</v>
          </cell>
          <cell r="L14">
            <v>1.48</v>
          </cell>
          <cell r="M14">
            <v>1</v>
          </cell>
          <cell r="O14">
            <v>1.25</v>
          </cell>
          <cell r="P14">
            <v>1</v>
          </cell>
        </row>
        <row r="15">
          <cell r="C15">
            <v>2.59</v>
          </cell>
          <cell r="D15">
            <v>1.94</v>
          </cell>
          <cell r="E15">
            <v>1.94</v>
          </cell>
          <cell r="F15">
            <v>2.59</v>
          </cell>
          <cell r="G15">
            <v>2.29</v>
          </cell>
          <cell r="H15">
            <v>2.53</v>
          </cell>
          <cell r="I15">
            <v>2.06</v>
          </cell>
          <cell r="J15">
            <v>2.65</v>
          </cell>
          <cell r="K15">
            <v>2.06</v>
          </cell>
          <cell r="L15">
            <v>1.65</v>
          </cell>
          <cell r="M15">
            <v>1.24</v>
          </cell>
          <cell r="O15">
            <v>1.31</v>
          </cell>
        </row>
        <row r="16">
          <cell r="C16">
            <v>2.32</v>
          </cell>
          <cell r="H16">
            <v>2.28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MU 2010-11 P1"/>
      <sheetName val="Tabuľky MU 2010-11 P2"/>
      <sheetName val="Tabuľky MU 2010-11 P3"/>
      <sheetName val="Tabuľky MU 2010-11 P4"/>
      <sheetName val="Tabuľky MU 2010-11 P5"/>
      <sheetName val="Tabuľky MU 2010-11 P6"/>
      <sheetName val="Tabuľky MU 2010-11 P7"/>
      <sheetName val="Tabuľky MU 2010-11 P8"/>
      <sheetName val="Tabuľky MU 2010-11 P9"/>
      <sheetName val="I. stupeň-ZŠ Cádrova"/>
      <sheetName val="II.stupeň ZŠsMŠ Cádrova"/>
      <sheetName val="I. stupeň-ZŠ s MŠ Česká 10"/>
      <sheetName val="II. stupeň-ZŠ s MŠ Česká 10"/>
      <sheetName val="I. stupeň-ZŠ s MŠ Jeséniova 54"/>
      <sheetName val="II. stupeň-ZŠ s MŠ Jeséniova 54"/>
      <sheetName val="I. stupeň  ZŠ  Kalinčiakova"/>
      <sheetName val="II. stupeň  ZŠ  Kalinčiakova"/>
      <sheetName val="I. stupeň-ZŠ Odborárska 2"/>
      <sheetName val="II. stupeň-ZŠ Odborárska 2"/>
      <sheetName val="I. stupeň-ZŠ  Riazanská"/>
      <sheetName val="II. stupeň-ZŠ  Riazanská"/>
      <sheetName val="I. stupeň  ZŠ, Sibírska 39"/>
      <sheetName val="II. stupeň  ZŠ, Sibírska 39"/>
      <sheetName val="I. stupeň  ZŠ  Za kasárňou"/>
      <sheetName val="II. stupeň  ZŠ  Za kasárňou"/>
    </sheetNames>
    <sheetDataSet>
      <sheetData sheetId="9">
        <row r="9">
          <cell r="C9" t="str">
            <v>1.ročník</v>
          </cell>
          <cell r="D9">
            <v>1</v>
          </cell>
          <cell r="E9">
            <v>1</v>
          </cell>
          <cell r="F9">
            <v>1</v>
          </cell>
          <cell r="H9">
            <v>1</v>
          </cell>
          <cell r="J9">
            <v>1</v>
          </cell>
          <cell r="K9">
            <v>1</v>
          </cell>
          <cell r="L9">
            <v>1</v>
          </cell>
        </row>
        <row r="10">
          <cell r="C10" t="str">
            <v>2. ročník</v>
          </cell>
          <cell r="D10">
            <v>1.22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</row>
        <row r="11">
          <cell r="C11" t="str">
            <v>3. ročník</v>
          </cell>
          <cell r="D11">
            <v>1.35</v>
          </cell>
          <cell r="E11">
            <v>1.2</v>
          </cell>
          <cell r="F11">
            <v>1.4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</row>
        <row r="12">
          <cell r="C12" t="str">
            <v>4. ročník</v>
          </cell>
          <cell r="D12">
            <v>1.8</v>
          </cell>
          <cell r="E12">
            <v>1.2</v>
          </cell>
          <cell r="F12">
            <v>1.8</v>
          </cell>
          <cell r="G12">
            <v>1</v>
          </cell>
          <cell r="H12">
            <v>1.6</v>
          </cell>
          <cell r="I12">
            <v>1.3</v>
          </cell>
          <cell r="J12">
            <v>1</v>
          </cell>
          <cell r="K12">
            <v>1</v>
          </cell>
          <cell r="L12">
            <v>1</v>
          </cell>
        </row>
      </sheetData>
      <sheetData sheetId="10">
        <row r="9">
          <cell r="D9" t="str">
            <v>SJL</v>
          </cell>
          <cell r="E9" t="str">
            <v>ANJ</v>
          </cell>
          <cell r="F9" t="str">
            <v>FJ</v>
          </cell>
          <cell r="G9" t="str">
            <v>DEJ</v>
          </cell>
          <cell r="H9" t="str">
            <v>GEG</v>
          </cell>
          <cell r="I9" t="str">
            <v>MAT</v>
          </cell>
          <cell r="J9" t="str">
            <v>BIO</v>
          </cell>
          <cell r="K9" t="str">
            <v>FYZ</v>
          </cell>
          <cell r="L9" t="str">
            <v>CHE</v>
          </cell>
          <cell r="M9" t="str">
            <v>OBV</v>
          </cell>
          <cell r="N9" t="str">
            <v>HUV</v>
          </cell>
          <cell r="O9" t="str">
            <v>VYV</v>
          </cell>
          <cell r="P9" t="str">
            <v>TEV</v>
          </cell>
        </row>
        <row r="10">
          <cell r="C10" t="str">
            <v>5. ročník</v>
          </cell>
          <cell r="D10">
            <v>1.7</v>
          </cell>
          <cell r="E10">
            <v>1.4</v>
          </cell>
          <cell r="F10">
            <v>1.4</v>
          </cell>
          <cell r="G10">
            <v>1.3</v>
          </cell>
          <cell r="H10">
            <v>1.5</v>
          </cell>
          <cell r="I10">
            <v>1.4</v>
          </cell>
          <cell r="J10">
            <v>1.2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R10">
            <v>1</v>
          </cell>
        </row>
        <row r="11">
          <cell r="C11" t="str">
            <v>6. ročník</v>
          </cell>
          <cell r="D11">
            <v>2.1</v>
          </cell>
          <cell r="E11">
            <v>1.67</v>
          </cell>
          <cell r="F11">
            <v>1.54</v>
          </cell>
          <cell r="G11">
            <v>1.8</v>
          </cell>
          <cell r="H11">
            <v>1.93</v>
          </cell>
          <cell r="I11">
            <v>2</v>
          </cell>
          <cell r="J11">
            <v>1.4</v>
          </cell>
          <cell r="K11">
            <v>1.2</v>
          </cell>
          <cell r="M11">
            <v>1.13</v>
          </cell>
          <cell r="N11">
            <v>1.13</v>
          </cell>
          <cell r="O11">
            <v>1.11</v>
          </cell>
          <cell r="P11">
            <v>1.13</v>
          </cell>
          <cell r="R11">
            <v>1</v>
          </cell>
        </row>
        <row r="12">
          <cell r="C12" t="str">
            <v>7. ročník</v>
          </cell>
          <cell r="D12">
            <v>2.7</v>
          </cell>
          <cell r="E12">
            <v>2</v>
          </cell>
          <cell r="F12">
            <v>2.2</v>
          </cell>
          <cell r="G12">
            <v>2.7</v>
          </cell>
          <cell r="H12">
            <v>2.4</v>
          </cell>
          <cell r="I12">
            <v>2.6</v>
          </cell>
          <cell r="J12">
            <v>2</v>
          </cell>
          <cell r="K12">
            <v>1.9</v>
          </cell>
          <cell r="L12">
            <v>2.2</v>
          </cell>
          <cell r="M12">
            <v>2.5</v>
          </cell>
          <cell r="N12">
            <v>1.1</v>
          </cell>
          <cell r="O12">
            <v>1.1</v>
          </cell>
          <cell r="P12">
            <v>1.2</v>
          </cell>
          <cell r="R12">
            <v>1</v>
          </cell>
        </row>
        <row r="13">
          <cell r="C13" t="str">
            <v>8. ročník</v>
          </cell>
          <cell r="D13">
            <v>2.1</v>
          </cell>
          <cell r="E13">
            <v>1.88</v>
          </cell>
          <cell r="F13">
            <v>1.87</v>
          </cell>
          <cell r="G13">
            <v>1.88</v>
          </cell>
          <cell r="H13">
            <v>1.88</v>
          </cell>
          <cell r="I13">
            <v>2.2</v>
          </cell>
          <cell r="J13">
            <v>1.6</v>
          </cell>
          <cell r="K13">
            <v>1.9</v>
          </cell>
          <cell r="L13">
            <v>1.88</v>
          </cell>
          <cell r="M13">
            <v>1.07</v>
          </cell>
          <cell r="P13">
            <v>1</v>
          </cell>
          <cell r="Q13">
            <v>1</v>
          </cell>
          <cell r="R13">
            <v>1</v>
          </cell>
        </row>
        <row r="14">
          <cell r="C14" t="str">
            <v>9. ročník</v>
          </cell>
          <cell r="D14">
            <v>2.2</v>
          </cell>
          <cell r="E14">
            <v>1.7</v>
          </cell>
          <cell r="F14">
            <v>1.5</v>
          </cell>
          <cell r="G14">
            <v>1.6</v>
          </cell>
          <cell r="H14">
            <v>1.8</v>
          </cell>
          <cell r="I14">
            <v>2.2</v>
          </cell>
          <cell r="J14">
            <v>1.4</v>
          </cell>
          <cell r="K14">
            <v>1.8</v>
          </cell>
          <cell r="L14">
            <v>2</v>
          </cell>
          <cell r="P14">
            <v>1</v>
          </cell>
          <cell r="R14">
            <v>1</v>
          </cell>
        </row>
        <row r="15">
          <cell r="C15" t="str">
            <v>Monitor - 9.roč.</v>
          </cell>
          <cell r="D15">
            <v>2.4</v>
          </cell>
          <cell r="I15">
            <v>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tabSelected="1" workbookViewId="0" topLeftCell="A7">
      <selection activeCell="L18" sqref="L18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14.875" style="1" customWidth="1"/>
    <col min="4" max="4" width="16.875" style="1" customWidth="1"/>
    <col min="5" max="5" width="15.75390625" style="1" customWidth="1"/>
    <col min="6" max="6" width="19.75390625" style="1" customWidth="1"/>
    <col min="7" max="7" width="29.75390625" style="1" customWidth="1"/>
    <col min="8" max="16384" width="9.125" style="1" customWidth="1"/>
  </cols>
  <sheetData>
    <row r="5" spans="1:7" ht="27">
      <c r="A5" s="761" t="s">
        <v>0</v>
      </c>
      <c r="B5" s="761"/>
      <c r="C5" s="761"/>
      <c r="D5" s="761"/>
      <c r="E5" s="761"/>
      <c r="F5" s="761"/>
      <c r="G5" s="761"/>
    </row>
    <row r="6" spans="1:7" ht="16.5">
      <c r="A6" s="762" t="s">
        <v>1</v>
      </c>
      <c r="B6" s="762"/>
      <c r="C6" s="762"/>
      <c r="D6" s="762"/>
      <c r="E6" s="762"/>
      <c r="F6" s="762"/>
      <c r="G6" s="762"/>
    </row>
    <row r="7" spans="1:7" ht="15.75">
      <c r="A7" s="2"/>
      <c r="B7" s="2"/>
      <c r="C7" s="2"/>
      <c r="D7" s="2"/>
      <c r="E7" s="2"/>
      <c r="F7" s="2"/>
      <c r="G7" s="2"/>
    </row>
    <row r="8" spans="1:7" ht="15.75">
      <c r="A8" s="763" t="s">
        <v>2</v>
      </c>
      <c r="B8" s="763"/>
      <c r="C8" s="763"/>
      <c r="D8" s="763"/>
      <c r="E8" s="763"/>
      <c r="F8" s="763"/>
      <c r="G8" s="763"/>
    </row>
    <row r="9" spans="1:7" ht="15.75">
      <c r="A9" s="763" t="s">
        <v>3</v>
      </c>
      <c r="B9" s="763"/>
      <c r="C9" s="763"/>
      <c r="D9" s="763"/>
      <c r="E9" s="763"/>
      <c r="F9" s="763"/>
      <c r="G9" s="763"/>
    </row>
    <row r="10" spans="1:7" ht="15.75">
      <c r="A10" s="4"/>
      <c r="B10" s="4"/>
      <c r="C10" s="4"/>
      <c r="D10" s="4"/>
      <c r="E10" s="4"/>
      <c r="F10" s="4"/>
      <c r="G10" s="4"/>
    </row>
    <row r="11" spans="1:7" ht="114.75">
      <c r="A11" s="5" t="s">
        <v>4</v>
      </c>
      <c r="B11" s="6" t="s">
        <v>5</v>
      </c>
      <c r="C11" s="7" t="s">
        <v>6</v>
      </c>
      <c r="D11" s="8" t="s">
        <v>7</v>
      </c>
      <c r="E11" s="9" t="s">
        <v>8</v>
      </c>
      <c r="F11" s="10" t="s">
        <v>9</v>
      </c>
      <c r="G11" s="11" t="s">
        <v>10</v>
      </c>
    </row>
    <row r="12" spans="1:7" ht="15.75" hidden="1">
      <c r="A12" s="12"/>
      <c r="B12" s="13"/>
      <c r="C12" s="14"/>
      <c r="D12" s="15"/>
      <c r="E12" s="16"/>
      <c r="F12" s="17"/>
      <c r="G12" s="18"/>
    </row>
    <row r="13" spans="1:7" ht="15.75">
      <c r="A13" s="19" t="s">
        <v>11</v>
      </c>
      <c r="B13" s="20" t="s">
        <v>12</v>
      </c>
      <c r="C13" s="21">
        <v>2</v>
      </c>
      <c r="D13" s="21">
        <v>89</v>
      </c>
      <c r="E13" s="22">
        <v>3</v>
      </c>
      <c r="F13" s="22">
        <v>33</v>
      </c>
      <c r="G13" s="23">
        <v>0.83</v>
      </c>
    </row>
    <row r="14" spans="1:7" ht="15.75" hidden="1">
      <c r="A14" s="19"/>
      <c r="B14" s="20"/>
      <c r="C14" s="21"/>
      <c r="D14" s="21"/>
      <c r="E14" s="22"/>
      <c r="F14" s="22"/>
      <c r="G14" s="23"/>
    </row>
    <row r="15" spans="1:7" ht="15.75">
      <c r="A15" s="19" t="s">
        <v>13</v>
      </c>
      <c r="B15" s="20" t="s">
        <v>14</v>
      </c>
      <c r="C15" s="21">
        <v>4</v>
      </c>
      <c r="D15" s="21">
        <v>104</v>
      </c>
      <c r="E15" s="22">
        <v>0</v>
      </c>
      <c r="F15" s="22">
        <v>78</v>
      </c>
      <c r="G15" s="23">
        <v>0.75</v>
      </c>
    </row>
    <row r="16" spans="1:7" ht="15.75">
      <c r="A16" s="19" t="s">
        <v>15</v>
      </c>
      <c r="B16" s="20" t="s">
        <v>16</v>
      </c>
      <c r="C16" s="21">
        <v>4</v>
      </c>
      <c r="D16" s="21">
        <v>90</v>
      </c>
      <c r="E16" s="22">
        <v>0</v>
      </c>
      <c r="F16" s="22">
        <v>77</v>
      </c>
      <c r="G16" s="23">
        <v>0.86</v>
      </c>
    </row>
    <row r="17" spans="1:7" ht="15.75">
      <c r="A17" s="19" t="s">
        <v>17</v>
      </c>
      <c r="B17" s="20" t="s">
        <v>18</v>
      </c>
      <c r="C17" s="545">
        <v>5</v>
      </c>
      <c r="D17" s="545">
        <v>121</v>
      </c>
      <c r="E17" s="609">
        <v>5</v>
      </c>
      <c r="F17" s="609">
        <v>86</v>
      </c>
      <c r="G17" s="610">
        <v>0.76</v>
      </c>
    </row>
    <row r="18" spans="1:7" ht="15.75">
      <c r="A18" s="19" t="s">
        <v>19</v>
      </c>
      <c r="B18" s="20" t="s">
        <v>20</v>
      </c>
      <c r="C18" s="21">
        <v>4</v>
      </c>
      <c r="D18" s="21">
        <v>91</v>
      </c>
      <c r="E18" s="22">
        <v>2</v>
      </c>
      <c r="F18" s="22">
        <v>68</v>
      </c>
      <c r="G18" s="23">
        <v>0.76</v>
      </c>
    </row>
    <row r="19" spans="1:7" ht="15.75">
      <c r="A19" s="19" t="s">
        <v>21</v>
      </c>
      <c r="B19" s="20" t="s">
        <v>22</v>
      </c>
      <c r="C19" s="21">
        <v>4</v>
      </c>
      <c r="D19" s="21">
        <v>84</v>
      </c>
      <c r="E19" s="22">
        <v>8</v>
      </c>
      <c r="F19" s="22">
        <v>75</v>
      </c>
      <c r="G19" s="23">
        <v>0.89</v>
      </c>
    </row>
    <row r="20" spans="1:7" ht="15.75">
      <c r="A20" s="19" t="s">
        <v>23</v>
      </c>
      <c r="B20" s="20" t="s">
        <v>24</v>
      </c>
      <c r="C20" s="21">
        <v>2</v>
      </c>
      <c r="D20" s="21">
        <v>42</v>
      </c>
      <c r="E20" s="22">
        <v>2</v>
      </c>
      <c r="F20" s="22">
        <v>30</v>
      </c>
      <c r="G20" s="23">
        <v>0.71</v>
      </c>
    </row>
    <row r="21" spans="1:7" ht="15.75">
      <c r="A21" s="19" t="s">
        <v>25</v>
      </c>
      <c r="B21" s="20" t="s">
        <v>26</v>
      </c>
      <c r="C21" s="21">
        <v>4</v>
      </c>
      <c r="D21" s="21">
        <v>82</v>
      </c>
      <c r="E21" s="22">
        <v>7</v>
      </c>
      <c r="F21" s="22">
        <v>61</v>
      </c>
      <c r="G21" s="23">
        <v>0.7439</v>
      </c>
    </row>
    <row r="22" spans="1:7" ht="15.75">
      <c r="A22" s="19" t="s">
        <v>27</v>
      </c>
      <c r="B22" s="20" t="s">
        <v>28</v>
      </c>
      <c r="C22" s="21">
        <v>4</v>
      </c>
      <c r="D22" s="21">
        <v>94</v>
      </c>
      <c r="E22" s="22">
        <v>6</v>
      </c>
      <c r="F22" s="22">
        <v>71</v>
      </c>
      <c r="G22" s="23">
        <v>0.81</v>
      </c>
    </row>
    <row r="23" spans="1:7" ht="15.75">
      <c r="A23" s="19" t="s">
        <v>29</v>
      </c>
      <c r="B23" s="20" t="s">
        <v>30</v>
      </c>
      <c r="C23" s="21">
        <v>4</v>
      </c>
      <c r="D23" s="21">
        <v>90</v>
      </c>
      <c r="E23" s="24">
        <v>4</v>
      </c>
      <c r="F23" s="22">
        <v>71</v>
      </c>
      <c r="G23" s="23">
        <v>0.807</v>
      </c>
    </row>
    <row r="24" spans="1:7" ht="15.75">
      <c r="A24" s="19" t="s">
        <v>31</v>
      </c>
      <c r="B24" s="20" t="s">
        <v>32</v>
      </c>
      <c r="C24" s="21">
        <v>4</v>
      </c>
      <c r="D24" s="21">
        <v>87</v>
      </c>
      <c r="E24" s="24">
        <v>11</v>
      </c>
      <c r="F24" s="22">
        <v>56</v>
      </c>
      <c r="G24" s="23">
        <v>0.64</v>
      </c>
    </row>
    <row r="25" spans="1:7" ht="15.75">
      <c r="A25" s="19" t="s">
        <v>33</v>
      </c>
      <c r="B25" s="20" t="s">
        <v>34</v>
      </c>
      <c r="C25" s="545">
        <v>4</v>
      </c>
      <c r="D25" s="545">
        <v>88</v>
      </c>
      <c r="E25" s="609">
        <v>0</v>
      </c>
      <c r="F25" s="609">
        <v>68</v>
      </c>
      <c r="G25" s="610">
        <v>0.77</v>
      </c>
    </row>
    <row r="26" spans="1:7" ht="15.75">
      <c r="A26" s="759" t="s">
        <v>35</v>
      </c>
      <c r="B26" s="759"/>
      <c r="C26" s="26">
        <f>SUM(C13:C25)</f>
        <v>45</v>
      </c>
      <c r="D26" s="26">
        <v>1061</v>
      </c>
      <c r="E26" s="27">
        <f>SUM(E13:E25)</f>
        <v>48</v>
      </c>
      <c r="F26" s="27">
        <f>SUM(F13:F25)</f>
        <v>774</v>
      </c>
      <c r="G26" s="28">
        <v>0.78</v>
      </c>
    </row>
    <row r="27" spans="1:4" ht="15.75">
      <c r="A27" s="760"/>
      <c r="B27" s="760"/>
      <c r="C27" s="760"/>
      <c r="D27" s="760"/>
    </row>
    <row r="29" ht="15.75">
      <c r="A29" s="1" t="s">
        <v>36</v>
      </c>
    </row>
  </sheetData>
  <sheetProtection selectLockedCells="1" selectUnlockedCells="1"/>
  <mergeCells count="6">
    <mergeCell ref="A26:B26"/>
    <mergeCell ref="A27:D27"/>
    <mergeCell ref="A5:G5"/>
    <mergeCell ref="A6:G6"/>
    <mergeCell ref="A8:G8"/>
    <mergeCell ref="A9:G9"/>
  </mergeCells>
  <printOptions/>
  <pageMargins left="0.7875" right="0.7875" top="0.27569444444444446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6"/>
  <sheetViews>
    <sheetView workbookViewId="0" topLeftCell="A4">
      <selection activeCell="C7" sqref="A1:IV16384"/>
    </sheetView>
  </sheetViews>
  <sheetFormatPr defaultColWidth="9.00390625" defaultRowHeight="12.75"/>
  <cols>
    <col min="1" max="1" width="1.25" style="441" customWidth="1"/>
    <col min="2" max="2" width="15.375" style="441" customWidth="1"/>
    <col min="3" max="15" width="11.875" style="441" customWidth="1"/>
    <col min="16" max="16384" width="9.125" style="441" customWidth="1"/>
  </cols>
  <sheetData>
    <row r="3" spans="2:15" ht="27">
      <c r="B3" s="792" t="s">
        <v>38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</row>
    <row r="4" spans="2:15" ht="15.75">
      <c r="B4" s="791" t="s">
        <v>179</v>
      </c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</row>
    <row r="5" spans="2:15" ht="15.75"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2:15" ht="15.75" hidden="1">
      <c r="B6" s="791"/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1"/>
      <c r="N6" s="791"/>
      <c r="O6" s="791"/>
    </row>
    <row r="7" spans="2:15" ht="15.75">
      <c r="B7" s="791" t="s">
        <v>235</v>
      </c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</row>
    <row r="8" spans="2:15" ht="15.75">
      <c r="B8" s="791" t="s">
        <v>229</v>
      </c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</row>
    <row r="9" spans="3:16" ht="16.5" thickBot="1">
      <c r="C9" s="441">
        <v>2</v>
      </c>
      <c r="D9" s="441">
        <v>3</v>
      </c>
      <c r="E9" s="441">
        <v>4</v>
      </c>
      <c r="F9" s="441">
        <v>5</v>
      </c>
      <c r="G9" s="441">
        <v>6</v>
      </c>
      <c r="H9" s="441">
        <v>7</v>
      </c>
      <c r="I9" s="441">
        <v>8</v>
      </c>
      <c r="J9" s="441">
        <v>9</v>
      </c>
      <c r="K9" s="441">
        <v>10</v>
      </c>
      <c r="L9" s="441">
        <v>11</v>
      </c>
      <c r="M9" s="441">
        <v>12</v>
      </c>
      <c r="N9" s="441">
        <v>13</v>
      </c>
      <c r="O9" s="441">
        <v>14</v>
      </c>
      <c r="P9" s="441">
        <v>15</v>
      </c>
    </row>
    <row r="10" spans="2:17" ht="16.5" thickBot="1">
      <c r="B10" s="443" t="s">
        <v>198</v>
      </c>
      <c r="C10" s="444" t="s">
        <v>199</v>
      </c>
      <c r="D10" s="444" t="s">
        <v>200</v>
      </c>
      <c r="E10" s="444" t="s">
        <v>230</v>
      </c>
      <c r="F10" s="444" t="s">
        <v>214</v>
      </c>
      <c r="G10" s="444" t="s">
        <v>215</v>
      </c>
      <c r="H10" s="444" t="s">
        <v>201</v>
      </c>
      <c r="I10" s="444" t="s">
        <v>216</v>
      </c>
      <c r="J10" s="444" t="s">
        <v>217</v>
      </c>
      <c r="K10" s="444" t="s">
        <v>218</v>
      </c>
      <c r="L10" s="444" t="s">
        <v>219</v>
      </c>
      <c r="M10" s="444" t="s">
        <v>205</v>
      </c>
      <c r="N10" s="444" t="s">
        <v>206</v>
      </c>
      <c r="O10" s="444" t="s">
        <v>231</v>
      </c>
      <c r="P10" s="445" t="s">
        <v>220</v>
      </c>
      <c r="Q10" s="446" t="s">
        <v>221</v>
      </c>
    </row>
    <row r="11" spans="2:17" ht="15.75">
      <c r="B11" s="447" t="s">
        <v>222</v>
      </c>
      <c r="C11" s="448">
        <v>2.2</v>
      </c>
      <c r="D11" s="449">
        <v>1.89</v>
      </c>
      <c r="E11" s="449"/>
      <c r="F11" s="449">
        <v>1.66</v>
      </c>
      <c r="G11" s="449">
        <v>1.69</v>
      </c>
      <c r="H11" s="449">
        <v>2.09</v>
      </c>
      <c r="I11" s="449">
        <v>1.77</v>
      </c>
      <c r="J11" s="449"/>
      <c r="K11" s="449"/>
      <c r="L11" s="449"/>
      <c r="M11" s="449">
        <v>1.2</v>
      </c>
      <c r="N11" s="449">
        <v>1.14</v>
      </c>
      <c r="O11" s="449">
        <v>1.39</v>
      </c>
      <c r="P11" s="450"/>
      <c r="Q11" s="451">
        <v>1</v>
      </c>
    </row>
    <row r="12" spans="2:17" ht="15.75">
      <c r="B12" s="452" t="s">
        <v>223</v>
      </c>
      <c r="C12" s="448">
        <v>1.71</v>
      </c>
      <c r="D12" s="449">
        <v>1.53</v>
      </c>
      <c r="E12" s="449">
        <v>1.35</v>
      </c>
      <c r="F12" s="449">
        <v>2.18</v>
      </c>
      <c r="G12" s="449">
        <v>1.94</v>
      </c>
      <c r="H12" s="449">
        <v>2.65</v>
      </c>
      <c r="I12" s="449">
        <v>1.65</v>
      </c>
      <c r="J12" s="449">
        <v>2.06</v>
      </c>
      <c r="K12" s="449">
        <v>1.41</v>
      </c>
      <c r="L12" s="449">
        <v>1.18</v>
      </c>
      <c r="M12" s="449">
        <v>1.12</v>
      </c>
      <c r="N12" s="449">
        <v>1.18</v>
      </c>
      <c r="O12" s="449">
        <v>1.41</v>
      </c>
      <c r="P12" s="450"/>
      <c r="Q12" s="453">
        <v>1.06</v>
      </c>
    </row>
    <row r="13" spans="2:17" ht="15.75">
      <c r="B13" s="452" t="s">
        <v>224</v>
      </c>
      <c r="C13" s="448">
        <v>2.63</v>
      </c>
      <c r="D13" s="449">
        <v>2.26</v>
      </c>
      <c r="E13" s="449">
        <v>1.88</v>
      </c>
      <c r="F13" s="449">
        <v>2.37</v>
      </c>
      <c r="G13" s="449">
        <v>2.37</v>
      </c>
      <c r="H13" s="449">
        <v>2.7</v>
      </c>
      <c r="I13" s="449">
        <v>2.41</v>
      </c>
      <c r="J13" s="449">
        <v>2.7</v>
      </c>
      <c r="K13" s="449">
        <v>2.19</v>
      </c>
      <c r="L13" s="453">
        <v>1.81</v>
      </c>
      <c r="M13" s="449">
        <v>1.37</v>
      </c>
      <c r="N13" s="449">
        <v>1.48</v>
      </c>
      <c r="O13" s="449">
        <v>1.56</v>
      </c>
      <c r="P13" s="450"/>
      <c r="Q13" s="453"/>
    </row>
    <row r="14" spans="2:17" ht="15.75">
      <c r="B14" s="452" t="s">
        <v>225</v>
      </c>
      <c r="C14" s="448">
        <v>2.32</v>
      </c>
      <c r="D14" s="449">
        <v>1.88</v>
      </c>
      <c r="E14" s="449">
        <v>1.72</v>
      </c>
      <c r="F14" s="449">
        <v>2.2</v>
      </c>
      <c r="G14" s="449">
        <v>2.16</v>
      </c>
      <c r="H14" s="449">
        <v>2.84</v>
      </c>
      <c r="I14" s="449">
        <v>2.36</v>
      </c>
      <c r="J14" s="449">
        <v>2.8</v>
      </c>
      <c r="K14" s="449">
        <v>2.36</v>
      </c>
      <c r="L14" s="449">
        <v>1.48</v>
      </c>
      <c r="M14" s="449">
        <v>1</v>
      </c>
      <c r="N14" s="449"/>
      <c r="O14" s="449">
        <v>1.25</v>
      </c>
      <c r="P14" s="450">
        <v>1</v>
      </c>
      <c r="Q14" s="453"/>
    </row>
    <row r="15" spans="2:17" ht="16.5" thickBot="1">
      <c r="B15" s="454" t="s">
        <v>226</v>
      </c>
      <c r="C15" s="455">
        <v>2.59</v>
      </c>
      <c r="D15" s="456">
        <v>1.94</v>
      </c>
      <c r="E15" s="456">
        <v>1.94</v>
      </c>
      <c r="F15" s="456">
        <v>2.59</v>
      </c>
      <c r="G15" s="456">
        <v>2.29</v>
      </c>
      <c r="H15" s="456">
        <v>2.53</v>
      </c>
      <c r="I15" s="456">
        <v>2.06</v>
      </c>
      <c r="J15" s="456">
        <v>2.65</v>
      </c>
      <c r="K15" s="456">
        <v>2.06</v>
      </c>
      <c r="L15" s="456">
        <v>1.65</v>
      </c>
      <c r="M15" s="456">
        <v>1.24</v>
      </c>
      <c r="N15" s="456"/>
      <c r="O15" s="456">
        <v>1.31</v>
      </c>
      <c r="P15" s="457"/>
      <c r="Q15" s="458"/>
    </row>
    <row r="16" spans="2:17" ht="16.5" thickBot="1">
      <c r="B16" s="459" t="s">
        <v>227</v>
      </c>
      <c r="C16" s="460">
        <v>2.32</v>
      </c>
      <c r="D16" s="461"/>
      <c r="E16" s="461"/>
      <c r="F16" s="461"/>
      <c r="G16" s="461"/>
      <c r="H16" s="462">
        <v>2.28</v>
      </c>
      <c r="I16" s="461"/>
      <c r="J16" s="461"/>
      <c r="K16" s="461"/>
      <c r="L16" s="461"/>
      <c r="M16" s="461"/>
      <c r="N16" s="461"/>
      <c r="O16" s="461"/>
      <c r="P16" s="463"/>
      <c r="Q16" s="464"/>
    </row>
  </sheetData>
  <sheetProtection selectLockedCells="1" selectUnlockedCells="1"/>
  <mergeCells count="5">
    <mergeCell ref="B8:O8"/>
    <mergeCell ref="B3:O3"/>
    <mergeCell ref="B4:O4"/>
    <mergeCell ref="B6:O6"/>
    <mergeCell ref="B7:O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F11" sqref="F11"/>
    </sheetView>
  </sheetViews>
  <sheetFormatPr defaultColWidth="9.00390625" defaultRowHeight="12.75"/>
  <cols>
    <col min="1" max="2" width="0" style="1" hidden="1" customWidth="1"/>
    <col min="3" max="9" width="12.75390625" style="1" customWidth="1"/>
    <col min="10" max="10" width="12.625" style="1" customWidth="1"/>
    <col min="11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793" t="s">
        <v>38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</row>
    <row r="2" spans="1:12" ht="15.75">
      <c r="A2" s="794" t="s">
        <v>196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794" t="s">
        <v>236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</row>
    <row r="5" spans="1:12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794" t="s">
        <v>232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</row>
    <row r="7" ht="3.75" customHeight="1" thickBot="1"/>
    <row r="8" spans="3:12" s="407" customFormat="1" ht="16.5" thickBot="1">
      <c r="C8" s="481" t="s">
        <v>198</v>
      </c>
      <c r="D8" s="482" t="s">
        <v>199</v>
      </c>
      <c r="E8" s="482" t="s">
        <v>200</v>
      </c>
      <c r="F8" s="482" t="s">
        <v>201</v>
      </c>
      <c r="G8" s="482" t="s">
        <v>202</v>
      </c>
      <c r="H8" s="482" t="s">
        <v>203</v>
      </c>
      <c r="I8" s="483" t="s">
        <v>204</v>
      </c>
      <c r="J8" s="482" t="s">
        <v>205</v>
      </c>
      <c r="K8" s="482" t="s">
        <v>206</v>
      </c>
      <c r="L8" s="484" t="s">
        <v>207</v>
      </c>
    </row>
    <row r="9" spans="3:12" s="407" customFormat="1" ht="15.75">
      <c r="C9" s="485" t="s">
        <v>208</v>
      </c>
      <c r="D9" s="486">
        <v>1</v>
      </c>
      <c r="E9" s="486">
        <v>1</v>
      </c>
      <c r="F9" s="486">
        <v>1</v>
      </c>
      <c r="G9" s="486"/>
      <c r="H9" s="486">
        <v>1</v>
      </c>
      <c r="I9" s="487">
        <v>1</v>
      </c>
      <c r="J9" s="487">
        <v>1</v>
      </c>
      <c r="K9" s="487">
        <v>1</v>
      </c>
      <c r="L9" s="487">
        <v>1</v>
      </c>
    </row>
    <row r="10" spans="3:12" ht="15.75">
      <c r="C10" s="488" t="s">
        <v>209</v>
      </c>
      <c r="D10" s="489">
        <v>1.1</v>
      </c>
      <c r="E10" s="489">
        <v>1</v>
      </c>
      <c r="F10" s="489">
        <v>1.1</v>
      </c>
      <c r="G10" s="489">
        <v>1</v>
      </c>
      <c r="H10" s="489">
        <v>1</v>
      </c>
      <c r="I10" s="490">
        <v>1</v>
      </c>
      <c r="J10" s="487">
        <v>1</v>
      </c>
      <c r="K10" s="487">
        <v>1</v>
      </c>
      <c r="L10" s="487">
        <v>1</v>
      </c>
    </row>
    <row r="11" spans="3:12" ht="15.75">
      <c r="C11" s="491" t="s">
        <v>210</v>
      </c>
      <c r="D11" s="492">
        <v>1.3</v>
      </c>
      <c r="E11" s="492">
        <v>1.1</v>
      </c>
      <c r="F11" s="492">
        <v>1.4</v>
      </c>
      <c r="G11" s="492">
        <v>1</v>
      </c>
      <c r="H11" s="492">
        <v>1</v>
      </c>
      <c r="I11" s="493">
        <v>1</v>
      </c>
      <c r="J11" s="487">
        <v>1</v>
      </c>
      <c r="K11" s="487">
        <v>1</v>
      </c>
      <c r="L11" s="487">
        <v>1</v>
      </c>
    </row>
    <row r="12" spans="3:12" ht="16.5" thickBot="1">
      <c r="C12" s="494" t="s">
        <v>211</v>
      </c>
      <c r="D12" s="495">
        <v>1.2</v>
      </c>
      <c r="E12" s="495">
        <v>1.1</v>
      </c>
      <c r="F12" s="495">
        <v>1</v>
      </c>
      <c r="G12" s="495">
        <v>1</v>
      </c>
      <c r="H12" s="495">
        <v>1.1</v>
      </c>
      <c r="I12" s="496">
        <v>1</v>
      </c>
      <c r="J12" s="487">
        <v>1</v>
      </c>
      <c r="K12" s="487">
        <v>1</v>
      </c>
      <c r="L12" s="487">
        <v>1</v>
      </c>
    </row>
    <row r="13" ht="4.5" customHeight="1"/>
    <row r="31" ht="27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workbookViewId="0" topLeftCell="A4">
      <selection activeCell="A15" sqref="A15"/>
    </sheetView>
  </sheetViews>
  <sheetFormatPr defaultColWidth="9.00390625" defaultRowHeight="12.75"/>
  <cols>
    <col min="1" max="1" width="1.25" style="465" customWidth="1"/>
    <col min="2" max="2" width="15.375" style="465" customWidth="1"/>
    <col min="3" max="16" width="11.875" style="465" customWidth="1"/>
    <col min="17" max="16384" width="9.125" style="465" customWidth="1"/>
  </cols>
  <sheetData>
    <row r="3" spans="2:16" ht="27">
      <c r="B3" s="796" t="s">
        <v>38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</row>
    <row r="4" spans="2:16" ht="15.75">
      <c r="B4" s="795" t="s">
        <v>179</v>
      </c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</row>
    <row r="5" spans="2:16" ht="15.75"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</row>
    <row r="6" spans="2:16" ht="15.75" hidden="1"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</row>
    <row r="7" spans="2:16" ht="15.75">
      <c r="B7" s="795" t="s">
        <v>235</v>
      </c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</row>
    <row r="8" spans="2:16" ht="15.75">
      <c r="B8" s="795" t="s">
        <v>233</v>
      </c>
      <c r="C8" s="795"/>
      <c r="D8" s="795"/>
      <c r="E8" s="795"/>
      <c r="F8" s="795"/>
      <c r="G8" s="795"/>
      <c r="H8" s="795"/>
      <c r="I8" s="795"/>
      <c r="J8" s="795"/>
      <c r="K8" s="795"/>
      <c r="L8" s="795"/>
      <c r="M8" s="795"/>
      <c r="N8" s="795"/>
      <c r="O8" s="795"/>
      <c r="P8" s="795"/>
    </row>
    <row r="9" spans="3:17" ht="16.5" thickBot="1">
      <c r="C9" s="465">
        <v>1</v>
      </c>
      <c r="D9" s="465">
        <v>2</v>
      </c>
      <c r="E9" s="465">
        <v>3</v>
      </c>
      <c r="F9" s="465">
        <v>4</v>
      </c>
      <c r="G9" s="465">
        <v>5</v>
      </c>
      <c r="H9" s="465">
        <v>6</v>
      </c>
      <c r="I9" s="465">
        <v>7</v>
      </c>
      <c r="J9" s="465">
        <v>8</v>
      </c>
      <c r="K9" s="465">
        <v>9</v>
      </c>
      <c r="L9" s="465">
        <v>10</v>
      </c>
      <c r="M9" s="465">
        <v>11</v>
      </c>
      <c r="N9" s="465">
        <v>12</v>
      </c>
      <c r="O9" s="465">
        <v>13</v>
      </c>
      <c r="P9" s="465">
        <v>14</v>
      </c>
      <c r="Q9" s="465">
        <v>15</v>
      </c>
    </row>
    <row r="10" spans="2:17" ht="16.5" thickBot="1">
      <c r="B10" s="497" t="s">
        <v>198</v>
      </c>
      <c r="C10" s="498" t="s">
        <v>199</v>
      </c>
      <c r="D10" s="498" t="s">
        <v>200</v>
      </c>
      <c r="E10" s="498" t="s">
        <v>234</v>
      </c>
      <c r="F10" s="498" t="s">
        <v>214</v>
      </c>
      <c r="G10" s="498" t="s">
        <v>215</v>
      </c>
      <c r="H10" s="498" t="s">
        <v>201</v>
      </c>
      <c r="I10" s="498" t="s">
        <v>216</v>
      </c>
      <c r="J10" s="498" t="s">
        <v>217</v>
      </c>
      <c r="K10" s="498" t="s">
        <v>218</v>
      </c>
      <c r="L10" s="498" t="s">
        <v>219</v>
      </c>
      <c r="M10" s="498" t="s">
        <v>205</v>
      </c>
      <c r="N10" s="498" t="s">
        <v>206</v>
      </c>
      <c r="O10" s="498" t="s">
        <v>207</v>
      </c>
      <c r="P10" s="499" t="s">
        <v>220</v>
      </c>
      <c r="Q10" s="500" t="s">
        <v>221</v>
      </c>
    </row>
    <row r="11" spans="2:17" ht="15.75">
      <c r="B11" s="501" t="s">
        <v>222</v>
      </c>
      <c r="C11" s="502">
        <v>1.53</v>
      </c>
      <c r="D11" s="503">
        <v>1.35</v>
      </c>
      <c r="E11" s="503">
        <v>1.44</v>
      </c>
      <c r="F11" s="503">
        <v>1.26</v>
      </c>
      <c r="G11" s="503">
        <v>1.15</v>
      </c>
      <c r="H11" s="503">
        <v>1.82</v>
      </c>
      <c r="I11" s="503">
        <v>1.12</v>
      </c>
      <c r="J11" s="503"/>
      <c r="K11" s="503"/>
      <c r="L11" s="503">
        <v>1</v>
      </c>
      <c r="M11" s="503">
        <v>1</v>
      </c>
      <c r="N11" s="503">
        <v>1</v>
      </c>
      <c r="O11" s="503">
        <v>1</v>
      </c>
      <c r="P11" s="504"/>
      <c r="Q11" s="505">
        <v>1</v>
      </c>
    </row>
    <row r="12" spans="2:17" ht="15.75">
      <c r="B12" s="506" t="s">
        <v>223</v>
      </c>
      <c r="C12" s="502">
        <v>1.52</v>
      </c>
      <c r="D12" s="503">
        <v>1.23</v>
      </c>
      <c r="E12" s="503">
        <v>1.4</v>
      </c>
      <c r="F12" s="503">
        <v>1.19</v>
      </c>
      <c r="G12" s="503">
        <v>1.19</v>
      </c>
      <c r="H12" s="503">
        <v>1.76</v>
      </c>
      <c r="I12" s="503">
        <v>1.09</v>
      </c>
      <c r="J12" s="503">
        <v>1.19</v>
      </c>
      <c r="K12" s="503">
        <v>1.42</v>
      </c>
      <c r="L12" s="503">
        <v>1</v>
      </c>
      <c r="M12" s="503">
        <v>1</v>
      </c>
      <c r="N12" s="503">
        <v>1.1</v>
      </c>
      <c r="O12" s="503">
        <v>1</v>
      </c>
      <c r="P12" s="504"/>
      <c r="Q12" s="507">
        <v>1</v>
      </c>
    </row>
    <row r="13" spans="2:17" ht="15.75">
      <c r="B13" s="506" t="s">
        <v>224</v>
      </c>
      <c r="C13" s="502">
        <v>2.4</v>
      </c>
      <c r="D13" s="503">
        <v>2.08</v>
      </c>
      <c r="E13" s="503">
        <v>2</v>
      </c>
      <c r="F13" s="503">
        <v>2.08</v>
      </c>
      <c r="G13" s="503">
        <v>1.5</v>
      </c>
      <c r="H13" s="503">
        <v>2.3</v>
      </c>
      <c r="I13" s="503">
        <v>1.6</v>
      </c>
      <c r="J13" s="503">
        <v>2.25</v>
      </c>
      <c r="K13" s="503">
        <v>2.08</v>
      </c>
      <c r="L13" s="503">
        <v>1</v>
      </c>
      <c r="M13" s="503">
        <v>1</v>
      </c>
      <c r="N13" s="503">
        <v>1</v>
      </c>
      <c r="O13" s="503">
        <v>1</v>
      </c>
      <c r="P13" s="504">
        <v>1</v>
      </c>
      <c r="Q13" s="508">
        <v>1</v>
      </c>
    </row>
    <row r="14" spans="2:17" ht="15.75">
      <c r="B14" s="506" t="s">
        <v>225</v>
      </c>
      <c r="C14" s="502">
        <v>2.16</v>
      </c>
      <c r="D14" s="503">
        <v>1.6</v>
      </c>
      <c r="E14" s="503">
        <v>2.3</v>
      </c>
      <c r="F14" s="503">
        <v>1.6</v>
      </c>
      <c r="G14" s="503">
        <v>1.25</v>
      </c>
      <c r="H14" s="503">
        <v>1.83</v>
      </c>
      <c r="I14" s="503">
        <v>1.2</v>
      </c>
      <c r="J14" s="503">
        <v>1.3</v>
      </c>
      <c r="K14" s="503">
        <v>1.75</v>
      </c>
      <c r="L14" s="503">
        <v>1</v>
      </c>
      <c r="M14" s="503"/>
      <c r="N14" s="503">
        <v>1.25</v>
      </c>
      <c r="O14" s="503">
        <v>1</v>
      </c>
      <c r="P14" s="504">
        <v>1</v>
      </c>
      <c r="Q14" s="508">
        <v>1</v>
      </c>
    </row>
    <row r="15" spans="2:17" ht="16.5" thickBot="1">
      <c r="B15" s="509" t="s">
        <v>226</v>
      </c>
      <c r="C15" s="510">
        <v>2.18</v>
      </c>
      <c r="D15" s="511">
        <v>1.9</v>
      </c>
      <c r="E15" s="511">
        <v>1.5</v>
      </c>
      <c r="F15" s="511">
        <v>1.47</v>
      </c>
      <c r="G15" s="511">
        <v>1</v>
      </c>
      <c r="H15" s="511">
        <v>2.06</v>
      </c>
      <c r="I15" s="511">
        <v>1</v>
      </c>
      <c r="J15" s="511">
        <v>1.35</v>
      </c>
      <c r="K15" s="511">
        <v>2</v>
      </c>
      <c r="L15" s="511">
        <v>1</v>
      </c>
      <c r="M15" s="511"/>
      <c r="N15" s="511">
        <v>1.18</v>
      </c>
      <c r="O15" s="511">
        <v>1</v>
      </c>
      <c r="P15" s="512">
        <v>1</v>
      </c>
      <c r="Q15" s="513">
        <v>1</v>
      </c>
    </row>
    <row r="16" spans="2:17" ht="16.5" thickBot="1">
      <c r="B16" s="514" t="s">
        <v>227</v>
      </c>
      <c r="C16" s="515">
        <v>2.18</v>
      </c>
      <c r="D16" s="516"/>
      <c r="E16" s="516"/>
      <c r="F16" s="516"/>
      <c r="G16" s="516"/>
      <c r="H16" s="516">
        <v>2.18</v>
      </c>
      <c r="I16" s="516"/>
      <c r="J16" s="516"/>
      <c r="K16" s="516"/>
      <c r="L16" s="516"/>
      <c r="M16" s="516"/>
      <c r="N16" s="516"/>
      <c r="O16" s="516"/>
      <c r="P16" s="517"/>
      <c r="Q16" s="518"/>
    </row>
    <row r="21" ht="15.75">
      <c r="R21" s="519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C10" sqref="C10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.75">
      <c r="A1" s="797" t="s">
        <v>38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</row>
    <row r="2" spans="1:12" ht="15.75">
      <c r="A2" s="798" t="s">
        <v>196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</row>
    <row r="3" spans="1:12" ht="2.25" customHeight="1">
      <c r="A3" s="548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</row>
    <row r="4" spans="1:12" ht="15.75">
      <c r="A4" s="798" t="s">
        <v>236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</row>
    <row r="5" spans="1:12" ht="1.5" customHeight="1">
      <c r="A5" s="548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</row>
    <row r="6" spans="1:12" ht="15.75">
      <c r="A6" s="798" t="s">
        <v>237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</row>
    <row r="7" ht="2.25" customHeight="1" thickBot="1"/>
    <row r="8" spans="3:12" s="549" customFormat="1" ht="17.25" thickBot="1" thickTop="1">
      <c r="C8" s="550" t="s">
        <v>198</v>
      </c>
      <c r="D8" s="550" t="s">
        <v>199</v>
      </c>
      <c r="E8" s="550" t="s">
        <v>200</v>
      </c>
      <c r="F8" s="550" t="s">
        <v>201</v>
      </c>
      <c r="G8" s="550" t="s">
        <v>202</v>
      </c>
      <c r="H8" s="550" t="s">
        <v>203</v>
      </c>
      <c r="I8" s="551" t="s">
        <v>204</v>
      </c>
      <c r="J8" s="550" t="s">
        <v>205</v>
      </c>
      <c r="K8" s="550" t="s">
        <v>206</v>
      </c>
      <c r="L8" s="550" t="s">
        <v>207</v>
      </c>
    </row>
    <row r="9" spans="3:12" s="549" customFormat="1" ht="17.25" thickBot="1" thickTop="1">
      <c r="C9" s="552" t="s">
        <v>208</v>
      </c>
      <c r="D9" s="553">
        <v>1.41</v>
      </c>
      <c r="E9" s="553">
        <v>1.34</v>
      </c>
      <c r="F9" s="553">
        <v>1.38</v>
      </c>
      <c r="G9" s="553">
        <v>1</v>
      </c>
      <c r="H9" s="553">
        <v>1.29</v>
      </c>
      <c r="I9" s="554">
        <v>0</v>
      </c>
      <c r="J9" s="553">
        <v>1</v>
      </c>
      <c r="K9" s="553">
        <v>1</v>
      </c>
      <c r="L9" s="553">
        <v>1.04</v>
      </c>
    </row>
    <row r="10" spans="3:12" ht="17.25" thickBot="1" thickTop="1">
      <c r="C10" s="555" t="s">
        <v>209</v>
      </c>
      <c r="D10" s="556">
        <v>1.68</v>
      </c>
      <c r="E10" s="556">
        <v>1.32</v>
      </c>
      <c r="F10" s="556">
        <v>1.6</v>
      </c>
      <c r="G10" s="556">
        <v>1.12</v>
      </c>
      <c r="H10" s="556">
        <v>1.52</v>
      </c>
      <c r="I10" s="557">
        <v>1.4</v>
      </c>
      <c r="J10" s="558">
        <v>1.16</v>
      </c>
      <c r="K10" s="558">
        <v>1.16</v>
      </c>
      <c r="L10" s="558">
        <v>1</v>
      </c>
    </row>
    <row r="11" spans="3:12" ht="17.25" thickBot="1" thickTop="1">
      <c r="C11" s="559" t="s">
        <v>210</v>
      </c>
      <c r="D11" s="558">
        <v>2</v>
      </c>
      <c r="E11" s="558">
        <v>1.62</v>
      </c>
      <c r="F11" s="558">
        <v>2</v>
      </c>
      <c r="G11" s="558">
        <v>1</v>
      </c>
      <c r="H11" s="558">
        <v>1.83</v>
      </c>
      <c r="I11" s="560">
        <v>1.55</v>
      </c>
      <c r="J11" s="558">
        <v>1.03</v>
      </c>
      <c r="K11" s="558">
        <v>1.17</v>
      </c>
      <c r="L11" s="558">
        <v>1.1</v>
      </c>
    </row>
    <row r="12" spans="3:12" ht="17.25" thickBot="1" thickTop="1">
      <c r="C12" s="559" t="s">
        <v>211</v>
      </c>
      <c r="D12" s="558">
        <v>1.9</v>
      </c>
      <c r="E12" s="558">
        <v>1.59</v>
      </c>
      <c r="F12" s="558">
        <v>1.55</v>
      </c>
      <c r="G12" s="558">
        <v>1</v>
      </c>
      <c r="H12" s="558">
        <v>1.45</v>
      </c>
      <c r="I12" s="560">
        <v>1.59</v>
      </c>
      <c r="J12" s="558">
        <v>1.07</v>
      </c>
      <c r="K12" s="558">
        <v>1</v>
      </c>
      <c r="L12" s="558">
        <v>1.03</v>
      </c>
    </row>
    <row r="13" ht="2.25" customHeight="1" thickTop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1"/>
  <sheetViews>
    <sheetView zoomScaleSheetLayoutView="100" workbookViewId="0" topLeftCell="A1">
      <selection activeCell="B3" sqref="B3:P3"/>
    </sheetView>
  </sheetViews>
  <sheetFormatPr defaultColWidth="9.00390625" defaultRowHeight="12.75"/>
  <cols>
    <col min="1" max="1" width="1.25" style="1" customWidth="1"/>
    <col min="2" max="2" width="15.375" style="1" customWidth="1"/>
    <col min="3" max="16" width="11.875" style="1" customWidth="1"/>
    <col min="17" max="16384" width="9.125" style="1" customWidth="1"/>
  </cols>
  <sheetData>
    <row r="3" spans="2:16" ht="27.75">
      <c r="B3" s="797" t="s">
        <v>38</v>
      </c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</row>
    <row r="4" spans="2:16" ht="15.75">
      <c r="B4" s="798" t="s">
        <v>179</v>
      </c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</row>
    <row r="5" spans="2:16" ht="15.75"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</row>
    <row r="6" spans="2:16" ht="15.75" hidden="1"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</row>
    <row r="7" spans="2:16" ht="15.75">
      <c r="B7" s="798" t="s">
        <v>235</v>
      </c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</row>
    <row r="8" spans="2:16" ht="15.75">
      <c r="B8" s="798" t="s">
        <v>246</v>
      </c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</row>
    <row r="9" spans="3:17" ht="16.5" thickBot="1">
      <c r="C9" s="562">
        <v>1</v>
      </c>
      <c r="D9" s="562">
        <v>2</v>
      </c>
      <c r="E9" s="562">
        <v>3</v>
      </c>
      <c r="F9" s="562">
        <v>4</v>
      </c>
      <c r="G9" s="562">
        <v>5</v>
      </c>
      <c r="H9" s="562">
        <v>6</v>
      </c>
      <c r="I9" s="562">
        <v>7</v>
      </c>
      <c r="J9" s="562">
        <v>8</v>
      </c>
      <c r="K9" s="562">
        <v>9</v>
      </c>
      <c r="L9" s="562">
        <v>10</v>
      </c>
      <c r="M9" s="562">
        <v>11</v>
      </c>
      <c r="N9" s="562">
        <v>12</v>
      </c>
      <c r="O9" s="562">
        <v>13</v>
      </c>
      <c r="P9" s="562">
        <v>14</v>
      </c>
      <c r="Q9" s="562">
        <v>15</v>
      </c>
    </row>
    <row r="10" spans="2:17" ht="17.25" thickBot="1" thickTop="1">
      <c r="B10" s="563" t="s">
        <v>198</v>
      </c>
      <c r="C10" s="563" t="s">
        <v>199</v>
      </c>
      <c r="D10" s="563" t="s">
        <v>200</v>
      </c>
      <c r="E10" s="563" t="s">
        <v>247</v>
      </c>
      <c r="F10" s="563" t="s">
        <v>214</v>
      </c>
      <c r="G10" s="563" t="s">
        <v>215</v>
      </c>
      <c r="H10" s="563" t="s">
        <v>201</v>
      </c>
      <c r="I10" s="563" t="s">
        <v>216</v>
      </c>
      <c r="J10" s="563" t="s">
        <v>217</v>
      </c>
      <c r="K10" s="563" t="s">
        <v>218</v>
      </c>
      <c r="L10" s="563" t="s">
        <v>245</v>
      </c>
      <c r="M10" s="563" t="s">
        <v>205</v>
      </c>
      <c r="N10" s="563" t="s">
        <v>248</v>
      </c>
      <c r="O10" s="563" t="s">
        <v>207</v>
      </c>
      <c r="P10" s="564" t="s">
        <v>249</v>
      </c>
      <c r="Q10" s="563" t="s">
        <v>221</v>
      </c>
    </row>
    <row r="11" spans="2:17" ht="17.25" thickBot="1" thickTop="1">
      <c r="B11" s="555" t="s">
        <v>222</v>
      </c>
      <c r="C11" s="565">
        <v>1.88</v>
      </c>
      <c r="D11" s="566">
        <v>1.83</v>
      </c>
      <c r="E11" s="566">
        <v>0</v>
      </c>
      <c r="F11" s="566">
        <v>1.56</v>
      </c>
      <c r="G11" s="566">
        <v>1</v>
      </c>
      <c r="H11" s="566">
        <v>2.33</v>
      </c>
      <c r="I11" s="566">
        <v>1.88</v>
      </c>
      <c r="J11" s="566">
        <v>0</v>
      </c>
      <c r="K11" s="566">
        <v>0</v>
      </c>
      <c r="L11" s="566">
        <v>1.25</v>
      </c>
      <c r="M11" s="566">
        <v>1.33</v>
      </c>
      <c r="N11" s="566">
        <v>1</v>
      </c>
      <c r="O11" s="566">
        <v>1</v>
      </c>
      <c r="P11" s="567">
        <v>0</v>
      </c>
      <c r="Q11" s="556">
        <v>1.08</v>
      </c>
    </row>
    <row r="12" spans="2:17" ht="17.25" thickBot="1" thickTop="1">
      <c r="B12" s="559" t="s">
        <v>223</v>
      </c>
      <c r="C12" s="565">
        <v>2.6</v>
      </c>
      <c r="D12" s="566">
        <v>2.6</v>
      </c>
      <c r="E12" s="566">
        <v>2.25</v>
      </c>
      <c r="F12" s="566">
        <v>1.96</v>
      </c>
      <c r="G12" s="566">
        <v>1.68</v>
      </c>
      <c r="H12" s="566">
        <v>2.35</v>
      </c>
      <c r="I12" s="566">
        <v>2.19</v>
      </c>
      <c r="J12" s="566">
        <v>1.6</v>
      </c>
      <c r="K12" s="566">
        <v>2.15</v>
      </c>
      <c r="L12" s="566">
        <v>1.4</v>
      </c>
      <c r="M12" s="566">
        <v>1.2</v>
      </c>
      <c r="N12" s="566">
        <v>1</v>
      </c>
      <c r="O12" s="566">
        <v>1</v>
      </c>
      <c r="P12" s="567">
        <v>0</v>
      </c>
      <c r="Q12" s="558">
        <v>1.1</v>
      </c>
    </row>
    <row r="13" spans="2:17" ht="17.25" thickBot="1" thickTop="1">
      <c r="B13" s="559" t="s">
        <v>224</v>
      </c>
      <c r="C13" s="565">
        <v>3.05</v>
      </c>
      <c r="D13" s="566">
        <v>2.56</v>
      </c>
      <c r="E13" s="566">
        <v>2.8</v>
      </c>
      <c r="F13" s="566">
        <v>2.18</v>
      </c>
      <c r="G13" s="566">
        <v>1</v>
      </c>
      <c r="H13" s="566">
        <v>2.88</v>
      </c>
      <c r="I13" s="566">
        <v>2.4</v>
      </c>
      <c r="J13" s="566">
        <v>2.4</v>
      </c>
      <c r="K13" s="566">
        <v>0</v>
      </c>
      <c r="L13" s="566">
        <v>1.58</v>
      </c>
      <c r="M13" s="566">
        <v>1.5</v>
      </c>
      <c r="N13" s="566">
        <v>1</v>
      </c>
      <c r="O13" s="566">
        <v>1</v>
      </c>
      <c r="P13" s="567">
        <v>1.25</v>
      </c>
      <c r="Q13" s="558">
        <v>1.22</v>
      </c>
    </row>
    <row r="14" spans="2:17" ht="17.25" thickBot="1" thickTop="1">
      <c r="B14" s="559" t="s">
        <v>225</v>
      </c>
      <c r="C14" s="565">
        <v>2.6</v>
      </c>
      <c r="D14" s="566">
        <v>2.53</v>
      </c>
      <c r="E14" s="566">
        <v>2.17</v>
      </c>
      <c r="F14" s="566">
        <v>2.01</v>
      </c>
      <c r="G14" s="566">
        <v>1</v>
      </c>
      <c r="H14" s="566">
        <v>2.7</v>
      </c>
      <c r="I14" s="566">
        <v>2.35</v>
      </c>
      <c r="J14" s="566">
        <v>1.97</v>
      </c>
      <c r="K14" s="566">
        <v>2.18</v>
      </c>
      <c r="L14" s="566">
        <v>0</v>
      </c>
      <c r="M14" s="566">
        <v>0</v>
      </c>
      <c r="N14" s="566">
        <v>1</v>
      </c>
      <c r="O14" s="566">
        <v>1</v>
      </c>
      <c r="P14" s="567">
        <v>1.5</v>
      </c>
      <c r="Q14" s="558">
        <v>1.4</v>
      </c>
    </row>
    <row r="15" spans="2:17" ht="17.25" thickBot="1" thickTop="1">
      <c r="B15" s="568" t="s">
        <v>226</v>
      </c>
      <c r="C15" s="569">
        <v>3.04</v>
      </c>
      <c r="D15" s="570">
        <v>2.69</v>
      </c>
      <c r="E15" s="570">
        <v>2.71</v>
      </c>
      <c r="F15" s="570">
        <v>1.9</v>
      </c>
      <c r="G15" s="570">
        <v>1</v>
      </c>
      <c r="H15" s="570">
        <v>2.9</v>
      </c>
      <c r="I15" s="570">
        <v>2.5</v>
      </c>
      <c r="J15" s="570">
        <v>2.33</v>
      </c>
      <c r="K15" s="570">
        <v>2.79</v>
      </c>
      <c r="L15" s="570">
        <v>1.34</v>
      </c>
      <c r="M15" s="570">
        <v>0</v>
      </c>
      <c r="N15" s="570">
        <v>1</v>
      </c>
      <c r="O15" s="570">
        <v>1.04</v>
      </c>
      <c r="P15" s="571">
        <v>0</v>
      </c>
      <c r="Q15" s="572">
        <v>0</v>
      </c>
    </row>
    <row r="16" spans="2:17" ht="17.25" thickBot="1" thickTop="1">
      <c r="B16" s="573" t="s">
        <v>227</v>
      </c>
      <c r="C16" s="574">
        <v>2.83</v>
      </c>
      <c r="D16" s="575"/>
      <c r="E16" s="575"/>
      <c r="F16" s="575"/>
      <c r="G16" s="575"/>
      <c r="H16" s="576">
        <v>2.68</v>
      </c>
      <c r="I16" s="577"/>
      <c r="J16" s="577"/>
      <c r="K16" s="577"/>
      <c r="L16" s="577"/>
      <c r="M16" s="577"/>
      <c r="N16" s="577"/>
      <c r="O16" s="577"/>
      <c r="P16" s="578"/>
      <c r="Q16" s="579"/>
    </row>
    <row r="17" ht="16.5" thickTop="1"/>
    <row r="20" ht="15.75">
      <c r="S20" s="580"/>
    </row>
    <row r="21" ht="15.75">
      <c r="R21" s="580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S26" sqref="S26"/>
    </sheetView>
  </sheetViews>
  <sheetFormatPr defaultColWidth="9.00390625" defaultRowHeight="12.75"/>
  <cols>
    <col min="1" max="2" width="0" style="1" hidden="1" customWidth="1"/>
    <col min="3" max="3" width="12.875" style="1" customWidth="1"/>
    <col min="4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761" t="s">
        <v>38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2" ht="15.75">
      <c r="A2" s="763" t="s">
        <v>196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2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763" t="s">
        <v>236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</row>
    <row r="5" spans="1:12" ht="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763" t="s">
        <v>238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</row>
    <row r="7" ht="2.25" customHeight="1" thickBot="1"/>
    <row r="8" spans="3:12" s="407" customFormat="1" ht="16.5" thickBot="1">
      <c r="C8" s="408" t="s">
        <v>198</v>
      </c>
      <c r="D8" s="409" t="s">
        <v>199</v>
      </c>
      <c r="E8" s="409" t="s">
        <v>200</v>
      </c>
      <c r="F8" s="409" t="s">
        <v>201</v>
      </c>
      <c r="G8" s="409" t="s">
        <v>202</v>
      </c>
      <c r="H8" s="409" t="s">
        <v>203</v>
      </c>
      <c r="I8" s="410" t="s">
        <v>204</v>
      </c>
      <c r="J8" s="409" t="s">
        <v>205</v>
      </c>
      <c r="K8" s="409" t="s">
        <v>206</v>
      </c>
      <c r="L8" s="411" t="s">
        <v>207</v>
      </c>
    </row>
    <row r="9" spans="3:12" s="407" customFormat="1" ht="15.75">
      <c r="C9" s="412" t="s">
        <v>208</v>
      </c>
      <c r="D9" s="413">
        <v>1.28</v>
      </c>
      <c r="E9" s="413">
        <v>1.23</v>
      </c>
      <c r="F9" s="413">
        <v>1.21</v>
      </c>
      <c r="G9" s="413"/>
      <c r="H9" s="413">
        <v>1.02</v>
      </c>
      <c r="I9" s="414"/>
      <c r="J9" s="413">
        <v>1</v>
      </c>
      <c r="K9" s="413">
        <v>1</v>
      </c>
      <c r="L9" s="415">
        <v>1</v>
      </c>
    </row>
    <row r="10" spans="3:12" ht="15.75">
      <c r="C10" s="405" t="s">
        <v>209</v>
      </c>
      <c r="D10" s="416">
        <v>1.17</v>
      </c>
      <c r="E10" s="416">
        <v>1.07</v>
      </c>
      <c r="F10" s="416">
        <v>1.1</v>
      </c>
      <c r="G10" s="416">
        <v>1</v>
      </c>
      <c r="H10" s="416">
        <v>1.1</v>
      </c>
      <c r="I10" s="417">
        <v>1</v>
      </c>
      <c r="J10" s="418">
        <v>1</v>
      </c>
      <c r="K10" s="418">
        <v>1</v>
      </c>
      <c r="L10" s="419">
        <v>1</v>
      </c>
    </row>
    <row r="11" spans="3:12" ht="15.75">
      <c r="C11" s="406" t="s">
        <v>210</v>
      </c>
      <c r="D11" s="418">
        <v>1.35</v>
      </c>
      <c r="E11" s="418">
        <v>1.19</v>
      </c>
      <c r="F11" s="418">
        <v>1.28</v>
      </c>
      <c r="G11" s="418">
        <v>1</v>
      </c>
      <c r="H11" s="418">
        <v>1.28</v>
      </c>
      <c r="I11" s="420">
        <v>1</v>
      </c>
      <c r="J11" s="418">
        <v>1</v>
      </c>
      <c r="K11" s="418">
        <v>1</v>
      </c>
      <c r="L11" s="419">
        <v>1</v>
      </c>
    </row>
    <row r="12" spans="3:12" ht="16.5" thickBot="1">
      <c r="C12" s="421" t="s">
        <v>211</v>
      </c>
      <c r="D12" s="422">
        <v>1.65</v>
      </c>
      <c r="E12" s="422">
        <v>1.64</v>
      </c>
      <c r="F12" s="422">
        <v>1.7</v>
      </c>
      <c r="G12" s="422">
        <v>1</v>
      </c>
      <c r="H12" s="422">
        <v>1.67</v>
      </c>
      <c r="I12" s="423">
        <v>1.55</v>
      </c>
      <c r="J12" s="422">
        <v>1</v>
      </c>
      <c r="K12" s="422">
        <v>1</v>
      </c>
      <c r="L12" s="424">
        <v>1</v>
      </c>
    </row>
    <row r="13" ht="3.7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workbookViewId="0" topLeftCell="A5">
      <selection activeCell="V22" sqref="V22"/>
    </sheetView>
  </sheetViews>
  <sheetFormatPr defaultColWidth="9.00390625" defaultRowHeight="12.75"/>
  <cols>
    <col min="1" max="1" width="1.25" style="467" customWidth="1"/>
    <col min="2" max="2" width="15.375" style="467" customWidth="1"/>
    <col min="3" max="16" width="11.875" style="467" customWidth="1"/>
    <col min="17" max="16384" width="9.125" style="467" customWidth="1"/>
  </cols>
  <sheetData>
    <row r="3" spans="2:16" ht="27">
      <c r="B3" s="800" t="s">
        <v>38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</row>
    <row r="4" spans="2:16" ht="15.75">
      <c r="B4" s="799" t="s">
        <v>179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</row>
    <row r="5" spans="2:16" ht="15.75"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</row>
    <row r="6" spans="2:16" ht="15.75" hidden="1"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</row>
    <row r="7" spans="2:16" ht="15.75">
      <c r="B7" s="799" t="s">
        <v>235</v>
      </c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</row>
    <row r="8" spans="2:16" ht="15.75">
      <c r="B8" s="799" t="s">
        <v>242</v>
      </c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</row>
    <row r="9" spans="3:17" ht="16.5" thickBot="1">
      <c r="C9" s="467">
        <v>1</v>
      </c>
      <c r="D9" s="467">
        <v>2</v>
      </c>
      <c r="E9" s="467">
        <v>3</v>
      </c>
      <c r="F9" s="467">
        <v>4</v>
      </c>
      <c r="G9" s="467">
        <v>5</v>
      </c>
      <c r="H9" s="467">
        <v>6</v>
      </c>
      <c r="I9" s="467">
        <v>7</v>
      </c>
      <c r="J9" s="467">
        <v>8</v>
      </c>
      <c r="K9" s="467">
        <v>9</v>
      </c>
      <c r="L9" s="467">
        <v>10</v>
      </c>
      <c r="M9" s="467">
        <v>11</v>
      </c>
      <c r="N9" s="467">
        <v>12</v>
      </c>
      <c r="O9" s="467">
        <v>13</v>
      </c>
      <c r="P9" s="467">
        <v>14</v>
      </c>
      <c r="Q9" s="467">
        <v>15</v>
      </c>
    </row>
    <row r="10" spans="2:17" ht="16.5" thickBot="1">
      <c r="B10" s="586" t="s">
        <v>198</v>
      </c>
      <c r="C10" s="587" t="s">
        <v>199</v>
      </c>
      <c r="D10" s="587" t="s">
        <v>200</v>
      </c>
      <c r="E10" s="587" t="s">
        <v>243</v>
      </c>
      <c r="F10" s="587" t="s">
        <v>214</v>
      </c>
      <c r="G10" s="587" t="s">
        <v>215</v>
      </c>
      <c r="H10" s="587" t="s">
        <v>201</v>
      </c>
      <c r="I10" s="587" t="s">
        <v>216</v>
      </c>
      <c r="J10" s="587" t="s">
        <v>217</v>
      </c>
      <c r="K10" s="587" t="s">
        <v>218</v>
      </c>
      <c r="L10" s="587" t="s">
        <v>219</v>
      </c>
      <c r="M10" s="587" t="s">
        <v>205</v>
      </c>
      <c r="N10" s="587" t="s">
        <v>206</v>
      </c>
      <c r="O10" s="587" t="s">
        <v>207</v>
      </c>
      <c r="P10" s="588" t="s">
        <v>220</v>
      </c>
      <c r="Q10" s="589" t="s">
        <v>221</v>
      </c>
    </row>
    <row r="11" spans="2:17" ht="15.75">
      <c r="B11" s="590" t="s">
        <v>222</v>
      </c>
      <c r="C11" s="591">
        <v>1.68</v>
      </c>
      <c r="D11" s="592">
        <v>1.76</v>
      </c>
      <c r="E11" s="592"/>
      <c r="F11" s="592">
        <v>1.4</v>
      </c>
      <c r="G11" s="592">
        <v>1.84</v>
      </c>
      <c r="H11" s="592">
        <v>2.08</v>
      </c>
      <c r="I11" s="592">
        <v>2.04</v>
      </c>
      <c r="J11" s="592"/>
      <c r="K11" s="592"/>
      <c r="L11" s="592"/>
      <c r="M11" s="592">
        <v>1.28</v>
      </c>
      <c r="N11" s="592">
        <v>1.08</v>
      </c>
      <c r="O11" s="592">
        <v>1.16</v>
      </c>
      <c r="P11" s="593"/>
      <c r="Q11" s="594">
        <v>1.2</v>
      </c>
    </row>
    <row r="12" spans="2:17" ht="15.75">
      <c r="B12" s="595" t="s">
        <v>223</v>
      </c>
      <c r="C12" s="591">
        <v>2.36</v>
      </c>
      <c r="D12" s="592">
        <v>1.86</v>
      </c>
      <c r="E12" s="592">
        <v>2.08</v>
      </c>
      <c r="F12" s="592">
        <v>1.64</v>
      </c>
      <c r="G12" s="592">
        <v>2.07</v>
      </c>
      <c r="H12" s="592">
        <v>2.5</v>
      </c>
      <c r="I12" s="592">
        <v>2.43</v>
      </c>
      <c r="J12" s="592">
        <v>2.64</v>
      </c>
      <c r="K12" s="592">
        <v>2.36</v>
      </c>
      <c r="L12" s="592">
        <v>1.29</v>
      </c>
      <c r="M12" s="592">
        <v>1.21</v>
      </c>
      <c r="N12" s="592">
        <v>1.14</v>
      </c>
      <c r="O12" s="592">
        <v>1.62</v>
      </c>
      <c r="P12" s="593"/>
      <c r="Q12" s="596">
        <v>1.29</v>
      </c>
    </row>
    <row r="13" spans="2:17" ht="15.75">
      <c r="B13" s="595" t="s">
        <v>224</v>
      </c>
      <c r="C13" s="591">
        <v>2.37</v>
      </c>
      <c r="D13" s="592">
        <v>2.57</v>
      </c>
      <c r="E13" s="592">
        <v>2.33</v>
      </c>
      <c r="F13" s="592">
        <v>2.21</v>
      </c>
      <c r="G13" s="592">
        <v>2.68</v>
      </c>
      <c r="H13" s="592">
        <v>2.68</v>
      </c>
      <c r="I13" s="592">
        <v>2.47</v>
      </c>
      <c r="J13" s="592">
        <v>2.84</v>
      </c>
      <c r="K13" s="592">
        <v>2.21</v>
      </c>
      <c r="L13" s="592">
        <v>1.44</v>
      </c>
      <c r="M13" s="592">
        <v>1.11</v>
      </c>
      <c r="N13" s="592">
        <v>1.05</v>
      </c>
      <c r="O13" s="592">
        <v>1.33</v>
      </c>
      <c r="P13" s="593"/>
      <c r="Q13" s="597">
        <v>1.3</v>
      </c>
    </row>
    <row r="14" spans="2:17" ht="15.75">
      <c r="B14" s="595" t="s">
        <v>225</v>
      </c>
      <c r="C14" s="591">
        <v>2</v>
      </c>
      <c r="D14" s="592">
        <v>1.8</v>
      </c>
      <c r="E14" s="592">
        <v>1.8</v>
      </c>
      <c r="F14" s="592">
        <v>1.56</v>
      </c>
      <c r="G14" s="592">
        <v>1.69</v>
      </c>
      <c r="H14" s="592">
        <v>2.19</v>
      </c>
      <c r="I14" s="592">
        <v>1.68</v>
      </c>
      <c r="J14" s="592">
        <v>2.13</v>
      </c>
      <c r="K14" s="592">
        <v>2.12</v>
      </c>
      <c r="L14" s="592">
        <v>1.13</v>
      </c>
      <c r="M14" s="592">
        <v>1</v>
      </c>
      <c r="N14" s="592">
        <v>1</v>
      </c>
      <c r="O14" s="592">
        <v>1.25</v>
      </c>
      <c r="P14" s="593"/>
      <c r="Q14" s="597">
        <v>1.3</v>
      </c>
    </row>
    <row r="15" spans="2:17" ht="16.5" thickBot="1">
      <c r="B15" s="598" t="s">
        <v>226</v>
      </c>
      <c r="C15" s="599">
        <v>2.54</v>
      </c>
      <c r="D15" s="600">
        <v>2.23</v>
      </c>
      <c r="E15" s="600">
        <v>2.23</v>
      </c>
      <c r="F15" s="600">
        <v>1.92</v>
      </c>
      <c r="G15" s="600">
        <v>2.08</v>
      </c>
      <c r="H15" s="600">
        <v>2.69</v>
      </c>
      <c r="I15" s="600">
        <v>2.3</v>
      </c>
      <c r="J15" s="600">
        <v>2.77</v>
      </c>
      <c r="K15" s="600">
        <v>2.3</v>
      </c>
      <c r="L15" s="600">
        <v>1.31</v>
      </c>
      <c r="M15" s="600"/>
      <c r="N15" s="600">
        <v>1.23</v>
      </c>
      <c r="O15" s="600">
        <v>1.54</v>
      </c>
      <c r="P15" s="601"/>
      <c r="Q15" s="602">
        <v>1.4</v>
      </c>
    </row>
    <row r="16" spans="2:17" ht="16.5" thickBot="1">
      <c r="B16" s="603" t="s">
        <v>227</v>
      </c>
      <c r="C16" s="604">
        <v>2.07</v>
      </c>
      <c r="D16" s="605"/>
      <c r="E16" s="605"/>
      <c r="F16" s="605"/>
      <c r="G16" s="605"/>
      <c r="H16" s="605">
        <v>2.9</v>
      </c>
      <c r="I16" s="605"/>
      <c r="J16" s="605"/>
      <c r="K16" s="605"/>
      <c r="L16" s="605"/>
      <c r="M16" s="605"/>
      <c r="N16" s="605"/>
      <c r="O16" s="605"/>
      <c r="P16" s="606"/>
      <c r="Q16" s="607"/>
    </row>
    <row r="21" ht="15.75">
      <c r="R21" s="608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C1" sqref="A1:IV16384"/>
    </sheetView>
  </sheetViews>
  <sheetFormatPr defaultColWidth="9.00390625" defaultRowHeight="12.75"/>
  <cols>
    <col min="1" max="2" width="0" style="1" hidden="1" customWidth="1"/>
    <col min="3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761" t="s">
        <v>38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2" ht="15.75">
      <c r="A2" s="763" t="s">
        <v>196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2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763" t="s">
        <v>236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</row>
    <row r="5" spans="1:12" ht="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763" t="s">
        <v>239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</row>
    <row r="7" ht="2.25" customHeight="1" thickBot="1"/>
    <row r="8" spans="3:12" s="407" customFormat="1" ht="16.5" thickBot="1">
      <c r="C8" s="629" t="s">
        <v>198</v>
      </c>
      <c r="D8" s="630" t="s">
        <v>199</v>
      </c>
      <c r="E8" s="630" t="s">
        <v>200</v>
      </c>
      <c r="F8" s="630" t="s">
        <v>201</v>
      </c>
      <c r="G8" s="630" t="s">
        <v>202</v>
      </c>
      <c r="H8" s="630" t="s">
        <v>203</v>
      </c>
      <c r="I8" s="631" t="s">
        <v>204</v>
      </c>
      <c r="J8" s="630" t="s">
        <v>205</v>
      </c>
      <c r="K8" s="630" t="s">
        <v>206</v>
      </c>
      <c r="L8" s="632" t="s">
        <v>207</v>
      </c>
    </row>
    <row r="9" spans="3:12" s="407" customFormat="1" ht="15.75">
      <c r="C9" s="633" t="s">
        <v>208</v>
      </c>
      <c r="D9" s="634">
        <v>1.75</v>
      </c>
      <c r="E9" s="634">
        <v>1.39</v>
      </c>
      <c r="F9" s="634">
        <v>1.61</v>
      </c>
      <c r="G9" s="634"/>
      <c r="H9" s="634">
        <v>1</v>
      </c>
      <c r="I9" s="635"/>
      <c r="J9" s="634">
        <v>1</v>
      </c>
      <c r="K9" s="634">
        <v>1</v>
      </c>
      <c r="L9" s="636">
        <v>1</v>
      </c>
    </row>
    <row r="10" spans="3:12" ht="15.75">
      <c r="C10" s="637" t="s">
        <v>209</v>
      </c>
      <c r="D10" s="638">
        <v>1.65</v>
      </c>
      <c r="E10" s="638">
        <v>1.31</v>
      </c>
      <c r="F10" s="638">
        <v>1.69</v>
      </c>
      <c r="G10" s="638">
        <v>1</v>
      </c>
      <c r="H10" s="638">
        <v>1.06</v>
      </c>
      <c r="I10" s="639"/>
      <c r="J10" s="640">
        <v>1</v>
      </c>
      <c r="K10" s="640">
        <v>1</v>
      </c>
      <c r="L10" s="641">
        <v>1</v>
      </c>
    </row>
    <row r="11" spans="3:12" ht="15.75">
      <c r="C11" s="642" t="s">
        <v>210</v>
      </c>
      <c r="D11" s="640">
        <v>1.94</v>
      </c>
      <c r="E11" s="640">
        <v>1.66</v>
      </c>
      <c r="F11" s="640">
        <v>1.65</v>
      </c>
      <c r="G11" s="640">
        <v>1</v>
      </c>
      <c r="H11" s="640">
        <v>1.31</v>
      </c>
      <c r="I11" s="643">
        <v>1.49</v>
      </c>
      <c r="J11" s="640">
        <v>1</v>
      </c>
      <c r="K11" s="640">
        <v>1</v>
      </c>
      <c r="L11" s="641">
        <v>1</v>
      </c>
    </row>
    <row r="12" spans="3:12" ht="16.5" thickBot="1">
      <c r="C12" s="644" t="s">
        <v>211</v>
      </c>
      <c r="D12" s="645">
        <v>2.5</v>
      </c>
      <c r="E12" s="645">
        <v>1.89</v>
      </c>
      <c r="F12" s="645">
        <v>2.06</v>
      </c>
      <c r="G12" s="645">
        <v>1</v>
      </c>
      <c r="H12" s="645">
        <v>1.67</v>
      </c>
      <c r="I12" s="646">
        <v>1.61</v>
      </c>
      <c r="J12" s="645">
        <v>1</v>
      </c>
      <c r="K12" s="645">
        <v>1.18</v>
      </c>
      <c r="L12" s="647">
        <v>1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workbookViewId="0" topLeftCell="A1">
      <selection activeCell="V28" sqref="V28"/>
    </sheetView>
  </sheetViews>
  <sheetFormatPr defaultColWidth="9.00390625" defaultRowHeight="12.75"/>
  <cols>
    <col min="1" max="1" width="1.25" style="468" customWidth="1"/>
    <col min="2" max="2" width="15.375" style="468" customWidth="1"/>
    <col min="3" max="16" width="11.875" style="468" customWidth="1"/>
    <col min="17" max="16384" width="9.125" style="468" customWidth="1"/>
  </cols>
  <sheetData>
    <row r="3" spans="2:16" ht="27">
      <c r="B3" s="802" t="s">
        <v>38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</row>
    <row r="4" spans="2:16" ht="15.75">
      <c r="B4" s="801" t="s">
        <v>179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</row>
    <row r="5" spans="2:16" ht="15.75"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</row>
    <row r="6" spans="2:16" ht="15.75" hidden="1"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</row>
    <row r="7" spans="2:16" ht="15.75">
      <c r="B7" s="801" t="s">
        <v>235</v>
      </c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</row>
    <row r="8" spans="2:16" ht="15.75">
      <c r="B8" s="801" t="s">
        <v>244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</row>
    <row r="9" spans="3:17" ht="16.5" thickBot="1">
      <c r="C9" s="468">
        <v>1</v>
      </c>
      <c r="D9" s="468">
        <v>2</v>
      </c>
      <c r="E9" s="468">
        <v>3</v>
      </c>
      <c r="F9" s="468">
        <v>4</v>
      </c>
      <c r="G9" s="468">
        <v>5</v>
      </c>
      <c r="H9" s="468">
        <v>6</v>
      </c>
      <c r="I9" s="468">
        <v>7</v>
      </c>
      <c r="J9" s="468">
        <v>8</v>
      </c>
      <c r="K9" s="468">
        <v>9</v>
      </c>
      <c r="L9" s="468">
        <v>10</v>
      </c>
      <c r="M9" s="468">
        <v>11</v>
      </c>
      <c r="N9" s="468">
        <v>12</v>
      </c>
      <c r="O9" s="468">
        <v>13</v>
      </c>
      <c r="P9" s="468">
        <v>14</v>
      </c>
      <c r="Q9" s="468">
        <v>15</v>
      </c>
    </row>
    <row r="10" spans="2:17" ht="16.5" thickBot="1">
      <c r="B10" s="649" t="s">
        <v>198</v>
      </c>
      <c r="C10" s="650" t="s">
        <v>199</v>
      </c>
      <c r="D10" s="650" t="s">
        <v>200</v>
      </c>
      <c r="E10" s="650" t="s">
        <v>241</v>
      </c>
      <c r="F10" s="650" t="s">
        <v>214</v>
      </c>
      <c r="G10" s="650" t="s">
        <v>215</v>
      </c>
      <c r="H10" s="650" t="s">
        <v>201</v>
      </c>
      <c r="I10" s="650" t="s">
        <v>216</v>
      </c>
      <c r="J10" s="650" t="s">
        <v>217</v>
      </c>
      <c r="K10" s="650" t="s">
        <v>218</v>
      </c>
      <c r="L10" s="650" t="s">
        <v>219</v>
      </c>
      <c r="M10" s="650" t="s">
        <v>205</v>
      </c>
      <c r="N10" s="650" t="s">
        <v>206</v>
      </c>
      <c r="O10" s="650" t="s">
        <v>207</v>
      </c>
      <c r="P10" s="651" t="s">
        <v>220</v>
      </c>
      <c r="Q10" s="652" t="s">
        <v>221</v>
      </c>
    </row>
    <row r="11" spans="2:17" ht="15.75">
      <c r="B11" s="653" t="s">
        <v>222</v>
      </c>
      <c r="C11" s="654">
        <v>1.58</v>
      </c>
      <c r="D11" s="655">
        <v>1.34</v>
      </c>
      <c r="E11" s="655"/>
      <c r="F11" s="655">
        <v>1.34</v>
      </c>
      <c r="G11" s="655">
        <v>1.71</v>
      </c>
      <c r="H11" s="655">
        <v>1.84</v>
      </c>
      <c r="I11" s="655">
        <v>1.45</v>
      </c>
      <c r="J11" s="655"/>
      <c r="K11" s="655"/>
      <c r="L11" s="655">
        <v>1</v>
      </c>
      <c r="M11" s="655">
        <v>1.1</v>
      </c>
      <c r="N11" s="655">
        <v>1</v>
      </c>
      <c r="O11" s="655">
        <v>1.1</v>
      </c>
      <c r="P11" s="656"/>
      <c r="Q11" s="657">
        <v>1</v>
      </c>
    </row>
    <row r="12" spans="2:17" ht="15.75">
      <c r="B12" s="658" t="s">
        <v>223</v>
      </c>
      <c r="C12" s="654">
        <v>2.7</v>
      </c>
      <c r="D12" s="655">
        <v>2.44</v>
      </c>
      <c r="E12" s="655">
        <v>1.7</v>
      </c>
      <c r="F12" s="655">
        <v>2.6</v>
      </c>
      <c r="G12" s="655">
        <v>2.5</v>
      </c>
      <c r="H12" s="655">
        <v>2.5</v>
      </c>
      <c r="I12" s="655">
        <v>2.2</v>
      </c>
      <c r="J12" s="655">
        <v>2.7</v>
      </c>
      <c r="K12" s="655"/>
      <c r="L12" s="655">
        <v>1</v>
      </c>
      <c r="M12" s="655">
        <v>1</v>
      </c>
      <c r="N12" s="655">
        <v>1.2</v>
      </c>
      <c r="O12" s="655">
        <v>1.4</v>
      </c>
      <c r="P12" s="656"/>
      <c r="Q12" s="659">
        <v>1</v>
      </c>
    </row>
    <row r="13" spans="2:17" ht="15.75">
      <c r="B13" s="658" t="s">
        <v>224</v>
      </c>
      <c r="C13" s="654">
        <v>2.07</v>
      </c>
      <c r="D13" s="655">
        <v>2</v>
      </c>
      <c r="E13" s="655">
        <v>2.07</v>
      </c>
      <c r="F13" s="655">
        <v>2.4</v>
      </c>
      <c r="G13" s="655">
        <v>2.13</v>
      </c>
      <c r="H13" s="655">
        <v>2.47</v>
      </c>
      <c r="I13" s="655">
        <v>2</v>
      </c>
      <c r="J13" s="655">
        <v>2.2</v>
      </c>
      <c r="K13" s="655">
        <v>1.47</v>
      </c>
      <c r="L13" s="655">
        <v>1</v>
      </c>
      <c r="M13" s="655">
        <v>1</v>
      </c>
      <c r="N13" s="655">
        <v>1.07</v>
      </c>
      <c r="O13" s="655">
        <v>1.15</v>
      </c>
      <c r="P13" s="656">
        <v>1.13</v>
      </c>
      <c r="Q13" s="660">
        <v>1.27</v>
      </c>
    </row>
    <row r="14" spans="2:17" ht="15.75">
      <c r="B14" s="658" t="s">
        <v>225</v>
      </c>
      <c r="C14" s="654">
        <v>2.11</v>
      </c>
      <c r="D14" s="655">
        <v>2.44</v>
      </c>
      <c r="E14" s="655">
        <v>2.29</v>
      </c>
      <c r="F14" s="655">
        <v>2</v>
      </c>
      <c r="G14" s="655">
        <v>1.78</v>
      </c>
      <c r="H14" s="655">
        <v>2.78</v>
      </c>
      <c r="I14" s="655">
        <v>2.11</v>
      </c>
      <c r="J14" s="655">
        <v>2.67</v>
      </c>
      <c r="K14" s="655">
        <v>2.22</v>
      </c>
      <c r="L14" s="655">
        <v>1.44</v>
      </c>
      <c r="M14" s="655"/>
      <c r="N14" s="655"/>
      <c r="O14" s="655">
        <v>1.4</v>
      </c>
      <c r="P14" s="656">
        <v>1</v>
      </c>
      <c r="Q14" s="660">
        <v>1</v>
      </c>
    </row>
    <row r="15" spans="2:17" ht="16.5" thickBot="1">
      <c r="B15" s="661" t="s">
        <v>226</v>
      </c>
      <c r="C15" s="662">
        <v>2</v>
      </c>
      <c r="D15" s="663">
        <v>2.25</v>
      </c>
      <c r="E15" s="663">
        <v>2.83</v>
      </c>
      <c r="F15" s="663">
        <v>3.17</v>
      </c>
      <c r="G15" s="663">
        <v>2.91</v>
      </c>
      <c r="H15" s="663">
        <v>2.83</v>
      </c>
      <c r="I15" s="663">
        <v>3</v>
      </c>
      <c r="J15" s="663">
        <v>2.5</v>
      </c>
      <c r="K15" s="663">
        <v>3</v>
      </c>
      <c r="L15" s="663">
        <v>1.83</v>
      </c>
      <c r="M15" s="663"/>
      <c r="N15" s="663"/>
      <c r="O15" s="663">
        <v>1.7</v>
      </c>
      <c r="P15" s="664"/>
      <c r="Q15" s="665">
        <v>1.08</v>
      </c>
    </row>
    <row r="16" spans="2:17" ht="16.5" thickBot="1">
      <c r="B16" s="666" t="s">
        <v>227</v>
      </c>
      <c r="C16" s="667">
        <v>2.67</v>
      </c>
      <c r="D16" s="668"/>
      <c r="E16" s="668"/>
      <c r="F16" s="668"/>
      <c r="G16" s="668"/>
      <c r="H16" s="668">
        <v>3.33</v>
      </c>
      <c r="I16" s="668"/>
      <c r="J16" s="668"/>
      <c r="K16" s="668"/>
      <c r="L16" s="668"/>
      <c r="M16" s="668"/>
      <c r="N16" s="668"/>
      <c r="O16" s="668"/>
      <c r="P16" s="669"/>
      <c r="Q16" s="670"/>
    </row>
    <row r="21" ht="15.75">
      <c r="R21" s="671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C1">
      <selection activeCell="C1" sqref="A1:IV16384"/>
    </sheetView>
  </sheetViews>
  <sheetFormatPr defaultColWidth="9.00390625" defaultRowHeight="12.75"/>
  <cols>
    <col min="1" max="2" width="0" style="1" hidden="1" customWidth="1"/>
    <col min="3" max="7" width="12.75390625" style="1" customWidth="1"/>
    <col min="8" max="8" width="12.875" style="1" customWidth="1"/>
    <col min="9" max="10" width="12.75390625" style="1" customWidth="1"/>
    <col min="11" max="11" width="12.375" style="1" customWidth="1"/>
    <col min="12" max="13" width="12.75390625" style="1" customWidth="1"/>
    <col min="14" max="14" width="6.875" style="1" customWidth="1"/>
    <col min="15" max="15" width="8.375" style="1" customWidth="1"/>
    <col min="16" max="16384" width="9.125" style="1" customWidth="1"/>
  </cols>
  <sheetData>
    <row r="1" spans="1:13" ht="27">
      <c r="A1" s="761" t="s">
        <v>38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</row>
    <row r="2" spans="1:13" ht="15.75">
      <c r="A2" s="763" t="s">
        <v>196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</row>
    <row r="3" spans="1:13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763" t="s">
        <v>236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</row>
    <row r="5" spans="1:13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" customHeight="1" thickBot="1">
      <c r="A6" s="803" t="s">
        <v>240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</row>
    <row r="7" ht="2.25" customHeight="1" thickBot="1"/>
    <row r="8" spans="3:13" s="407" customFormat="1" ht="16.5" thickBot="1">
      <c r="C8" s="675" t="s">
        <v>198</v>
      </c>
      <c r="D8" s="676" t="s">
        <v>199</v>
      </c>
      <c r="E8" s="676" t="s">
        <v>200</v>
      </c>
      <c r="F8" s="676" t="s">
        <v>201</v>
      </c>
      <c r="G8" s="676" t="s">
        <v>202</v>
      </c>
      <c r="H8" s="676" t="s">
        <v>203</v>
      </c>
      <c r="I8" s="677" t="s">
        <v>204</v>
      </c>
      <c r="J8" s="676" t="s">
        <v>205</v>
      </c>
      <c r="K8" s="676" t="s">
        <v>206</v>
      </c>
      <c r="L8" s="677" t="s">
        <v>207</v>
      </c>
      <c r="M8" s="484" t="s">
        <v>234</v>
      </c>
    </row>
    <row r="9" spans="3:13" s="407" customFormat="1" ht="15.75">
      <c r="C9" s="678" t="s">
        <v>208</v>
      </c>
      <c r="D9" s="416">
        <v>1.1</v>
      </c>
      <c r="E9" s="416">
        <v>1.15</v>
      </c>
      <c r="F9" s="416">
        <v>1.05</v>
      </c>
      <c r="G9" s="416"/>
      <c r="H9" s="416">
        <v>1</v>
      </c>
      <c r="I9" s="417"/>
      <c r="J9" s="418">
        <v>1</v>
      </c>
      <c r="K9" s="418">
        <v>1</v>
      </c>
      <c r="L9" s="420">
        <v>1</v>
      </c>
      <c r="M9" s="679">
        <v>1</v>
      </c>
    </row>
    <row r="10" spans="3:13" ht="15.75">
      <c r="C10" s="680" t="s">
        <v>209</v>
      </c>
      <c r="D10" s="416">
        <v>1.33</v>
      </c>
      <c r="E10" s="416">
        <v>1.04</v>
      </c>
      <c r="F10" s="681">
        <v>1.37</v>
      </c>
      <c r="G10" s="681">
        <v>1</v>
      </c>
      <c r="H10" s="681">
        <v>1.15</v>
      </c>
      <c r="I10" s="682">
        <v>1.15</v>
      </c>
      <c r="J10" s="434">
        <v>1</v>
      </c>
      <c r="K10" s="434">
        <v>1</v>
      </c>
      <c r="L10" s="683">
        <v>1</v>
      </c>
      <c r="M10" s="684"/>
    </row>
    <row r="11" spans="3:13" ht="15.75">
      <c r="C11" s="685" t="s">
        <v>210</v>
      </c>
      <c r="D11" s="686">
        <v>1.3</v>
      </c>
      <c r="E11" s="687">
        <v>1.15</v>
      </c>
      <c r="F11" s="492">
        <v>1.35</v>
      </c>
      <c r="G11" s="492">
        <v>1</v>
      </c>
      <c r="H11" s="492">
        <v>1.3</v>
      </c>
      <c r="I11" s="492">
        <v>1.2</v>
      </c>
      <c r="J11" s="492">
        <v>1</v>
      </c>
      <c r="K11" s="492">
        <v>1</v>
      </c>
      <c r="L11" s="492">
        <v>1.1</v>
      </c>
      <c r="M11" s="684"/>
    </row>
    <row r="12" spans="3:13" ht="16.5" thickBot="1">
      <c r="C12" s="688" t="s">
        <v>211</v>
      </c>
      <c r="D12" s="689">
        <v>1.52</v>
      </c>
      <c r="E12" s="689">
        <v>1.08</v>
      </c>
      <c r="F12" s="690">
        <v>1.56</v>
      </c>
      <c r="G12" s="690">
        <v>1</v>
      </c>
      <c r="H12" s="690">
        <v>1</v>
      </c>
      <c r="I12" s="691">
        <v>1.04</v>
      </c>
      <c r="J12" s="690">
        <v>1</v>
      </c>
      <c r="K12" s="690">
        <v>1</v>
      </c>
      <c r="L12" s="691">
        <v>1</v>
      </c>
      <c r="M12" s="692"/>
    </row>
    <row r="13" ht="3.75" customHeight="1"/>
    <row r="14" ht="10.5" customHeight="1"/>
    <row r="29" ht="15" customHeight="1"/>
    <row r="31" ht="30.75" customHeight="1"/>
  </sheetData>
  <sheetProtection selectLockedCells="1" selectUnlockedCells="1"/>
  <mergeCells count="4">
    <mergeCell ref="A1:M1"/>
    <mergeCell ref="A2:M2"/>
    <mergeCell ref="A4:M4"/>
    <mergeCell ref="A6:M6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="90" zoomScaleNormal="90" workbookViewId="0" topLeftCell="A5">
      <selection activeCell="AN48" sqref="AN48"/>
    </sheetView>
  </sheetViews>
  <sheetFormatPr defaultColWidth="9.00390625" defaultRowHeight="12.75"/>
  <cols>
    <col min="1" max="1" width="2.625" style="1" customWidth="1"/>
    <col min="2" max="2" width="12.125" style="1" customWidth="1"/>
    <col min="3" max="3" width="4.75390625" style="29" customWidth="1"/>
    <col min="4" max="4" width="3.75390625" style="29" customWidth="1"/>
    <col min="5" max="5" width="4.125" style="29" customWidth="1"/>
    <col min="6" max="6" width="4.875" style="29" customWidth="1"/>
    <col min="7" max="8" width="4.00390625" style="29" customWidth="1"/>
    <col min="9" max="9" width="4.125" style="29" customWidth="1"/>
    <col min="10" max="10" width="4.75390625" style="29" customWidth="1"/>
    <col min="11" max="11" width="3.875" style="29" customWidth="1"/>
    <col min="12" max="12" width="4.75390625" style="29" customWidth="1"/>
    <col min="13" max="13" width="7.375" style="29" customWidth="1"/>
    <col min="14" max="15" width="0" style="29" hidden="1" customWidth="1"/>
    <col min="16" max="16" width="4.25390625" style="29" customWidth="1"/>
    <col min="17" max="17" width="4.75390625" style="29" customWidth="1"/>
    <col min="18" max="18" width="3.625" style="29" customWidth="1"/>
    <col min="19" max="19" width="5.625" style="29" customWidth="1"/>
    <col min="20" max="21" width="0" style="29" hidden="1" customWidth="1"/>
    <col min="22" max="22" width="3.75390625" style="29" customWidth="1"/>
    <col min="23" max="23" width="5.125" style="29" customWidth="1"/>
    <col min="24" max="25" width="0" style="29" hidden="1" customWidth="1"/>
    <col min="26" max="26" width="3.375" style="29" customWidth="1"/>
    <col min="27" max="27" width="5.25390625" style="29" customWidth="1"/>
    <col min="28" max="28" width="3.25390625" style="1" customWidth="1"/>
    <col min="29" max="29" width="7.25390625" style="1" customWidth="1"/>
    <col min="30" max="30" width="3.125" style="1" customWidth="1"/>
    <col min="31" max="31" width="4.625" style="1" customWidth="1"/>
    <col min="32" max="32" width="6.875" style="1" customWidth="1"/>
    <col min="33" max="33" width="14.875" style="1" customWidth="1"/>
    <col min="34" max="34" width="11.00390625" style="1" customWidth="1"/>
    <col min="35" max="16384" width="9.125" style="1" customWidth="1"/>
  </cols>
  <sheetData>
    <row r="1" spans="1:33" ht="18.75" hidden="1">
      <c r="A1" s="758" t="s">
        <v>37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</row>
    <row r="2" spans="1:33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ht="27">
      <c r="A5" s="761" t="s">
        <v>38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1"/>
      <c r="AE5" s="761"/>
      <c r="AF5" s="761"/>
      <c r="AG5" s="761"/>
    </row>
    <row r="6" spans="1:26" ht="15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 t="s">
        <v>39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hidden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3" ht="15.75">
      <c r="A9" s="763" t="s">
        <v>40</v>
      </c>
      <c r="B9" s="763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</row>
    <row r="10" spans="1:33" ht="15.75">
      <c r="A10" s="763" t="s">
        <v>41</v>
      </c>
      <c r="B10" s="763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</row>
    <row r="12" spans="10:32" ht="13.5" customHeight="1">
      <c r="J12" s="3"/>
      <c r="K12" s="3"/>
      <c r="L12" s="3"/>
      <c r="M12" s="3"/>
      <c r="N12" s="3"/>
      <c r="O12" s="3"/>
      <c r="P12" s="3"/>
      <c r="Q12" s="3"/>
      <c r="R12" s="3"/>
      <c r="S12" s="3"/>
      <c r="T12" s="3" t="s">
        <v>42</v>
      </c>
      <c r="U12" s="3"/>
      <c r="V12" s="3"/>
      <c r="W12" s="3"/>
      <c r="X12" s="3"/>
      <c r="Y12" s="3"/>
      <c r="Z12" s="3"/>
      <c r="AA12" s="3"/>
      <c r="AB12" s="31"/>
      <c r="AC12" s="31"/>
      <c r="AD12" s="31"/>
      <c r="AE12" s="31"/>
      <c r="AF12" s="32"/>
    </row>
    <row r="13" spans="1:34" s="33" customFormat="1" ht="25.5" customHeight="1">
      <c r="A13" s="766" t="s">
        <v>4</v>
      </c>
      <c r="B13" s="767" t="s">
        <v>5</v>
      </c>
      <c r="C13" s="765" t="s">
        <v>43</v>
      </c>
      <c r="D13" s="769" t="s">
        <v>44</v>
      </c>
      <c r="E13" s="769"/>
      <c r="F13" s="769"/>
      <c r="G13" s="769"/>
      <c r="H13" s="769"/>
      <c r="I13" s="769"/>
      <c r="J13" s="765" t="s">
        <v>45</v>
      </c>
      <c r="K13" s="765"/>
      <c r="L13" s="765" t="s">
        <v>46</v>
      </c>
      <c r="M13" s="765"/>
      <c r="N13" s="765"/>
      <c r="O13" s="765"/>
      <c r="P13" s="765" t="s">
        <v>47</v>
      </c>
      <c r="Q13" s="765"/>
      <c r="R13" s="765" t="s">
        <v>48</v>
      </c>
      <c r="S13" s="765"/>
      <c r="T13" s="765" t="s">
        <v>49</v>
      </c>
      <c r="U13" s="765"/>
      <c r="V13" s="768" t="s">
        <v>50</v>
      </c>
      <c r="W13" s="768"/>
      <c r="X13" s="765"/>
      <c r="Y13" s="765"/>
      <c r="Z13" s="765" t="s">
        <v>51</v>
      </c>
      <c r="AA13" s="765"/>
      <c r="AB13" s="765" t="s">
        <v>52</v>
      </c>
      <c r="AC13" s="765"/>
      <c r="AD13" s="765" t="s">
        <v>53</v>
      </c>
      <c r="AE13" s="765"/>
      <c r="AF13" s="768" t="s">
        <v>54</v>
      </c>
      <c r="AG13" s="765" t="s">
        <v>55</v>
      </c>
      <c r="AH13" s="765" t="s">
        <v>56</v>
      </c>
    </row>
    <row r="14" spans="1:34" s="33" customFormat="1" ht="20.25" customHeight="1">
      <c r="A14" s="766"/>
      <c r="B14" s="767"/>
      <c r="C14" s="765"/>
      <c r="D14" s="766" t="s">
        <v>57</v>
      </c>
      <c r="E14" s="766"/>
      <c r="F14" s="767" t="s">
        <v>58</v>
      </c>
      <c r="G14" s="767"/>
      <c r="H14" s="767"/>
      <c r="I14" s="767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8"/>
      <c r="W14" s="768"/>
      <c r="X14" s="765"/>
      <c r="Y14" s="765"/>
      <c r="Z14" s="765"/>
      <c r="AA14" s="765"/>
      <c r="AB14" s="765"/>
      <c r="AC14" s="765"/>
      <c r="AD14" s="765"/>
      <c r="AE14" s="765"/>
      <c r="AF14" s="768"/>
      <c r="AG14" s="765"/>
      <c r="AH14" s="765"/>
    </row>
    <row r="15" spans="1:34" s="43" customFormat="1" ht="52.5" customHeight="1">
      <c r="A15" s="766"/>
      <c r="B15" s="767"/>
      <c r="C15" s="765"/>
      <c r="D15" s="34" t="s">
        <v>59</v>
      </c>
      <c r="E15" s="35" t="s">
        <v>60</v>
      </c>
      <c r="F15" s="35" t="s">
        <v>59</v>
      </c>
      <c r="G15" s="36" t="s">
        <v>60</v>
      </c>
      <c r="H15" s="35" t="s">
        <v>59</v>
      </c>
      <c r="I15" s="36" t="s">
        <v>60</v>
      </c>
      <c r="J15" s="37" t="s">
        <v>59</v>
      </c>
      <c r="K15" s="38" t="s">
        <v>60</v>
      </c>
      <c r="L15" s="37" t="s">
        <v>59</v>
      </c>
      <c r="M15" s="38" t="s">
        <v>60</v>
      </c>
      <c r="N15" s="37"/>
      <c r="O15" s="38"/>
      <c r="P15" s="37" t="s">
        <v>59</v>
      </c>
      <c r="Q15" s="38" t="s">
        <v>60</v>
      </c>
      <c r="R15" s="37" t="s">
        <v>59</v>
      </c>
      <c r="S15" s="38" t="s">
        <v>60</v>
      </c>
      <c r="T15" s="39" t="s">
        <v>59</v>
      </c>
      <c r="U15" s="40" t="s">
        <v>60</v>
      </c>
      <c r="V15" s="41" t="s">
        <v>59</v>
      </c>
      <c r="W15" s="38" t="s">
        <v>60</v>
      </c>
      <c r="X15" s="37"/>
      <c r="Y15" s="38"/>
      <c r="Z15" s="37" t="s">
        <v>59</v>
      </c>
      <c r="AA15" s="38" t="s">
        <v>60</v>
      </c>
      <c r="AB15" s="37" t="s">
        <v>59</v>
      </c>
      <c r="AC15" s="38" t="s">
        <v>60</v>
      </c>
      <c r="AD15" s="37" t="s">
        <v>59</v>
      </c>
      <c r="AE15" s="38" t="s">
        <v>60</v>
      </c>
      <c r="AF15" s="42" t="s">
        <v>60</v>
      </c>
      <c r="AG15" s="765"/>
      <c r="AH15" s="765"/>
    </row>
    <row r="16" spans="1:34" ht="15.75" customHeight="1" hidden="1">
      <c r="A16" s="44" t="s">
        <v>11</v>
      </c>
      <c r="B16" s="45" t="s">
        <v>61</v>
      </c>
      <c r="C16" s="46">
        <v>2</v>
      </c>
      <c r="D16" s="44" t="s">
        <v>62</v>
      </c>
      <c r="E16" s="47" t="s">
        <v>62</v>
      </c>
      <c r="F16" s="47" t="s">
        <v>62</v>
      </c>
      <c r="G16" s="48"/>
      <c r="H16" s="48"/>
      <c r="I16" s="48" t="s">
        <v>62</v>
      </c>
      <c r="J16" s="44">
        <v>10</v>
      </c>
      <c r="K16" s="49">
        <v>15</v>
      </c>
      <c r="L16" s="44">
        <v>20</v>
      </c>
      <c r="M16" s="49">
        <v>28</v>
      </c>
      <c r="N16" s="44"/>
      <c r="O16" s="49"/>
      <c r="P16" s="44"/>
      <c r="Q16" s="49"/>
      <c r="R16" s="44">
        <v>3</v>
      </c>
      <c r="S16" s="49">
        <v>60</v>
      </c>
      <c r="T16" s="50">
        <v>3</v>
      </c>
      <c r="U16" s="51">
        <v>60</v>
      </c>
      <c r="V16" s="52">
        <v>2</v>
      </c>
      <c r="W16" s="49">
        <v>75</v>
      </c>
      <c r="X16" s="44"/>
      <c r="Y16" s="49"/>
      <c r="Z16" s="44">
        <v>2</v>
      </c>
      <c r="AA16" s="49">
        <v>76</v>
      </c>
      <c r="AB16" s="44">
        <v>2</v>
      </c>
      <c r="AC16" s="49">
        <v>70</v>
      </c>
      <c r="AD16" s="44" t="s">
        <v>62</v>
      </c>
      <c r="AE16" s="49" t="s">
        <v>62</v>
      </c>
      <c r="AF16" s="53"/>
      <c r="AG16" s="54" t="s">
        <v>63</v>
      </c>
      <c r="AH16" s="54" t="s">
        <v>63</v>
      </c>
    </row>
    <row r="17" spans="1:34" ht="15.75">
      <c r="A17" s="50" t="s">
        <v>11</v>
      </c>
      <c r="B17" s="55" t="s">
        <v>12</v>
      </c>
      <c r="C17" s="56">
        <v>2</v>
      </c>
      <c r="D17" s="50">
        <v>75</v>
      </c>
      <c r="E17" s="57">
        <v>24</v>
      </c>
      <c r="F17" s="57"/>
      <c r="G17" s="58"/>
      <c r="H17" s="58"/>
      <c r="I17" s="58"/>
      <c r="J17" s="50"/>
      <c r="K17" s="51"/>
      <c r="L17" s="50"/>
      <c r="M17" s="51"/>
      <c r="N17" s="50"/>
      <c r="O17" s="51"/>
      <c r="P17" s="50">
        <v>8</v>
      </c>
      <c r="Q17" s="51">
        <v>14</v>
      </c>
      <c r="R17" s="50">
        <v>2</v>
      </c>
      <c r="S17" s="51">
        <v>60</v>
      </c>
      <c r="T17" s="50"/>
      <c r="U17" s="51"/>
      <c r="V17" s="59">
        <v>13</v>
      </c>
      <c r="W17" s="51">
        <v>690</v>
      </c>
      <c r="X17" s="50"/>
      <c r="Y17" s="51"/>
      <c r="Z17" s="50">
        <v>1</v>
      </c>
      <c r="AA17" s="51">
        <v>35</v>
      </c>
      <c r="AB17" s="50">
        <v>7</v>
      </c>
      <c r="AC17" s="51">
        <v>250</v>
      </c>
      <c r="AD17" s="50">
        <v>1</v>
      </c>
      <c r="AE17" s="51">
        <v>5</v>
      </c>
      <c r="AF17" s="60"/>
      <c r="AG17" s="61" t="s">
        <v>64</v>
      </c>
      <c r="AH17" s="62"/>
    </row>
    <row r="18" spans="1:34" ht="15.75" customHeight="1" hidden="1">
      <c r="A18" s="50" t="s">
        <v>15</v>
      </c>
      <c r="B18" s="55" t="s">
        <v>65</v>
      </c>
      <c r="C18" s="56"/>
      <c r="D18" s="50"/>
      <c r="E18" s="57"/>
      <c r="F18" s="57"/>
      <c r="G18" s="58"/>
      <c r="H18" s="58"/>
      <c r="I18" s="58"/>
      <c r="J18" s="50"/>
      <c r="K18" s="51"/>
      <c r="L18" s="50"/>
      <c r="M18" s="51"/>
      <c r="N18" s="50"/>
      <c r="O18" s="51"/>
      <c r="P18" s="50"/>
      <c r="Q18" s="51"/>
      <c r="R18" s="50"/>
      <c r="S18" s="51"/>
      <c r="T18" s="50"/>
      <c r="U18" s="51"/>
      <c r="V18" s="59"/>
      <c r="W18" s="51"/>
      <c r="X18" s="50"/>
      <c r="Y18" s="51"/>
      <c r="Z18" s="50"/>
      <c r="AA18" s="51"/>
      <c r="AB18" s="50"/>
      <c r="AC18" s="51"/>
      <c r="AD18" s="50"/>
      <c r="AE18" s="51"/>
      <c r="AF18" s="60"/>
      <c r="AG18" s="61"/>
      <c r="AH18" s="61"/>
    </row>
    <row r="19" spans="1:34" ht="15.75" customHeight="1" hidden="1">
      <c r="A19" s="50" t="s">
        <v>17</v>
      </c>
      <c r="B19" s="55" t="s">
        <v>66</v>
      </c>
      <c r="C19" s="56"/>
      <c r="D19" s="50"/>
      <c r="E19" s="57"/>
      <c r="F19" s="57"/>
      <c r="G19" s="58"/>
      <c r="H19" s="58"/>
      <c r="I19" s="58"/>
      <c r="J19" s="50"/>
      <c r="K19" s="51"/>
      <c r="L19" s="50"/>
      <c r="M19" s="51"/>
      <c r="N19" s="50"/>
      <c r="O19" s="51"/>
      <c r="P19" s="50"/>
      <c r="Q19" s="51"/>
      <c r="R19" s="50"/>
      <c r="S19" s="51"/>
      <c r="T19" s="50"/>
      <c r="U19" s="51"/>
      <c r="V19" s="59"/>
      <c r="W19" s="51"/>
      <c r="X19" s="50"/>
      <c r="Y19" s="51"/>
      <c r="Z19" s="50"/>
      <c r="AA19" s="51"/>
      <c r="AB19" s="50"/>
      <c r="AC19" s="51"/>
      <c r="AD19" s="50"/>
      <c r="AE19" s="51"/>
      <c r="AF19" s="60"/>
      <c r="AG19" s="61"/>
      <c r="AH19" s="61"/>
    </row>
    <row r="20" spans="1:34" ht="15.75" customHeight="1" hidden="1">
      <c r="A20" s="50" t="s">
        <v>19</v>
      </c>
      <c r="B20" s="55" t="s">
        <v>67</v>
      </c>
      <c r="C20" s="56"/>
      <c r="D20" s="50"/>
      <c r="E20" s="57"/>
      <c r="F20" s="57"/>
      <c r="G20" s="58"/>
      <c r="H20" s="58"/>
      <c r="I20" s="58"/>
      <c r="J20" s="50"/>
      <c r="K20" s="51"/>
      <c r="L20" s="50"/>
      <c r="M20" s="51"/>
      <c r="N20" s="50"/>
      <c r="O20" s="51"/>
      <c r="P20" s="50"/>
      <c r="Q20" s="51"/>
      <c r="R20" s="50"/>
      <c r="S20" s="51"/>
      <c r="T20" s="50"/>
      <c r="U20" s="51"/>
      <c r="V20" s="59"/>
      <c r="W20" s="51"/>
      <c r="X20" s="50"/>
      <c r="Y20" s="51"/>
      <c r="Z20" s="50"/>
      <c r="AA20" s="51"/>
      <c r="AB20" s="50"/>
      <c r="AC20" s="51"/>
      <c r="AD20" s="50"/>
      <c r="AE20" s="51"/>
      <c r="AF20" s="60"/>
      <c r="AG20" s="61"/>
      <c r="AH20" s="61"/>
    </row>
    <row r="21" spans="1:34" ht="15.75">
      <c r="A21" s="50" t="s">
        <v>13</v>
      </c>
      <c r="B21" s="55" t="s">
        <v>14</v>
      </c>
      <c r="C21" s="56">
        <v>4</v>
      </c>
      <c r="D21" s="50">
        <v>72</v>
      </c>
      <c r="E21" s="57">
        <v>22</v>
      </c>
      <c r="F21" s="57">
        <v>0</v>
      </c>
      <c r="G21" s="58">
        <v>0</v>
      </c>
      <c r="H21" s="58">
        <v>0</v>
      </c>
      <c r="I21" s="58">
        <v>0</v>
      </c>
      <c r="J21" s="50">
        <v>0</v>
      </c>
      <c r="K21" s="51">
        <v>0</v>
      </c>
      <c r="L21" s="50">
        <v>0</v>
      </c>
      <c r="M21" s="51">
        <v>0</v>
      </c>
      <c r="N21" s="50"/>
      <c r="O21" s="51"/>
      <c r="P21" s="50">
        <v>16</v>
      </c>
      <c r="Q21" s="51">
        <v>45</v>
      </c>
      <c r="R21" s="50">
        <v>24</v>
      </c>
      <c r="S21" s="51">
        <v>78</v>
      </c>
      <c r="T21" s="50"/>
      <c r="U21" s="51"/>
      <c r="V21" s="59">
        <v>4</v>
      </c>
      <c r="W21" s="51">
        <v>78</v>
      </c>
      <c r="X21" s="50"/>
      <c r="Y21" s="51"/>
      <c r="Z21" s="50">
        <v>0</v>
      </c>
      <c r="AA21" s="51">
        <v>0</v>
      </c>
      <c r="AB21" s="50">
        <v>6</v>
      </c>
      <c r="AC21" s="51">
        <v>78</v>
      </c>
      <c r="AD21" s="50">
        <v>1</v>
      </c>
      <c r="AE21" s="51">
        <v>32</v>
      </c>
      <c r="AF21" s="60">
        <v>104</v>
      </c>
      <c r="AG21" s="61">
        <v>0</v>
      </c>
      <c r="AH21" s="61">
        <v>0</v>
      </c>
    </row>
    <row r="22" spans="1:34" ht="15.75" customHeight="1" hidden="1">
      <c r="A22" s="50" t="s">
        <v>23</v>
      </c>
      <c r="B22" s="55" t="s">
        <v>68</v>
      </c>
      <c r="C22" s="56"/>
      <c r="D22" s="50"/>
      <c r="E22" s="57"/>
      <c r="F22" s="57"/>
      <c r="G22" s="58"/>
      <c r="H22" s="58"/>
      <c r="I22" s="58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50"/>
      <c r="U22" s="51"/>
      <c r="V22" s="59"/>
      <c r="W22" s="51"/>
      <c r="X22" s="50"/>
      <c r="Y22" s="51"/>
      <c r="Z22" s="50"/>
      <c r="AA22" s="51"/>
      <c r="AB22" s="50"/>
      <c r="AC22" s="51"/>
      <c r="AD22" s="50"/>
      <c r="AE22" s="51"/>
      <c r="AF22" s="60"/>
      <c r="AG22" s="61"/>
      <c r="AH22" s="61"/>
    </row>
    <row r="23" spans="1:34" ht="15.75">
      <c r="A23" s="50" t="s">
        <v>15</v>
      </c>
      <c r="B23" s="55" t="s">
        <v>16</v>
      </c>
      <c r="C23" s="56">
        <v>4</v>
      </c>
      <c r="D23" s="50">
        <v>64</v>
      </c>
      <c r="E23" s="57">
        <v>39</v>
      </c>
      <c r="F23" s="57">
        <v>0</v>
      </c>
      <c r="G23" s="58">
        <v>0</v>
      </c>
      <c r="H23" s="58">
        <v>0</v>
      </c>
      <c r="I23" s="58">
        <v>0</v>
      </c>
      <c r="J23" s="50">
        <v>5</v>
      </c>
      <c r="K23" s="51">
        <v>30</v>
      </c>
      <c r="L23" s="50">
        <v>10</v>
      </c>
      <c r="M23" s="51">
        <v>24</v>
      </c>
      <c r="N23" s="50"/>
      <c r="O23" s="51"/>
      <c r="P23" s="50">
        <v>10</v>
      </c>
      <c r="Q23" s="51">
        <v>25</v>
      </c>
      <c r="R23" s="50">
        <v>4</v>
      </c>
      <c r="S23" s="51">
        <v>313</v>
      </c>
      <c r="T23" s="50"/>
      <c r="U23" s="51"/>
      <c r="V23" s="59">
        <v>18</v>
      </c>
      <c r="W23" s="51">
        <v>1314</v>
      </c>
      <c r="X23" s="50"/>
      <c r="Y23" s="51"/>
      <c r="Z23" s="50">
        <v>6</v>
      </c>
      <c r="AA23" s="51">
        <v>378</v>
      </c>
      <c r="AB23" s="50">
        <v>5</v>
      </c>
      <c r="AC23" s="51">
        <v>422</v>
      </c>
      <c r="AD23" s="50">
        <v>3</v>
      </c>
      <c r="AE23" s="51">
        <v>17</v>
      </c>
      <c r="AF23" s="60">
        <v>90</v>
      </c>
      <c r="AG23" s="672" t="s">
        <v>256</v>
      </c>
      <c r="AH23" s="61"/>
    </row>
    <row r="24" spans="1:34" ht="15.75">
      <c r="A24" s="50" t="s">
        <v>17</v>
      </c>
      <c r="B24" s="55" t="s">
        <v>18</v>
      </c>
      <c r="C24" s="611">
        <v>5</v>
      </c>
      <c r="D24" s="520">
        <v>64</v>
      </c>
      <c r="E24" s="521">
        <v>49</v>
      </c>
      <c r="F24" s="521"/>
      <c r="G24" s="612"/>
      <c r="H24" s="612">
        <v>32</v>
      </c>
      <c r="I24" s="612">
        <v>24</v>
      </c>
      <c r="J24" s="520"/>
      <c r="K24" s="525"/>
      <c r="L24" s="520">
        <v>10</v>
      </c>
      <c r="M24" s="525">
        <v>24</v>
      </c>
      <c r="N24" s="520"/>
      <c r="O24" s="525"/>
      <c r="P24" s="520">
        <v>10</v>
      </c>
      <c r="Q24" s="525">
        <v>20</v>
      </c>
      <c r="R24" s="520"/>
      <c r="S24" s="525"/>
      <c r="T24" s="520"/>
      <c r="U24" s="525"/>
      <c r="V24" s="613">
        <v>16</v>
      </c>
      <c r="W24" s="525" t="s">
        <v>252</v>
      </c>
      <c r="X24" s="520"/>
      <c r="Y24" s="525"/>
      <c r="Z24" s="520">
        <v>1</v>
      </c>
      <c r="AA24" s="525">
        <v>47</v>
      </c>
      <c r="AB24" s="520">
        <v>8</v>
      </c>
      <c r="AC24" s="525" t="s">
        <v>253</v>
      </c>
      <c r="AD24" s="520"/>
      <c r="AE24" s="525"/>
      <c r="AF24" s="614"/>
      <c r="AG24" s="615" t="s">
        <v>254</v>
      </c>
      <c r="AH24" s="615"/>
    </row>
    <row r="25" spans="1:34" ht="15.75">
      <c r="A25" s="50" t="s">
        <v>19</v>
      </c>
      <c r="B25" s="55" t="s">
        <v>20</v>
      </c>
      <c r="C25" s="56">
        <v>4</v>
      </c>
      <c r="D25" s="50">
        <v>75</v>
      </c>
      <c r="E25" s="57">
        <v>44</v>
      </c>
      <c r="F25" s="57"/>
      <c r="G25" s="58"/>
      <c r="H25" s="58"/>
      <c r="I25" s="58"/>
      <c r="J25" s="50"/>
      <c r="K25" s="51"/>
      <c r="L25" s="50"/>
      <c r="M25" s="51"/>
      <c r="N25" s="50"/>
      <c r="O25" s="51"/>
      <c r="P25" s="50">
        <v>8</v>
      </c>
      <c r="Q25" s="51">
        <v>15</v>
      </c>
      <c r="R25" s="50">
        <v>2</v>
      </c>
      <c r="S25" s="51">
        <v>140</v>
      </c>
      <c r="T25" s="50"/>
      <c r="U25" s="51"/>
      <c r="V25" s="59">
        <v>13</v>
      </c>
      <c r="W25" s="51">
        <v>900</v>
      </c>
      <c r="X25" s="50"/>
      <c r="Y25" s="51"/>
      <c r="Z25" s="50">
        <v>1</v>
      </c>
      <c r="AA25" s="51">
        <v>70</v>
      </c>
      <c r="AB25" s="50">
        <v>7</v>
      </c>
      <c r="AC25" s="51">
        <v>490</v>
      </c>
      <c r="AD25" s="50">
        <v>2</v>
      </c>
      <c r="AE25" s="51">
        <v>16</v>
      </c>
      <c r="AF25" s="60"/>
      <c r="AG25" s="61" t="s">
        <v>69</v>
      </c>
      <c r="AH25" s="61" t="s">
        <v>70</v>
      </c>
    </row>
    <row r="26" spans="1:34" ht="15.75">
      <c r="A26" s="50" t="s">
        <v>21</v>
      </c>
      <c r="B26" s="55" t="s">
        <v>22</v>
      </c>
      <c r="C26" s="56">
        <v>4</v>
      </c>
      <c r="D26" s="50">
        <v>80</v>
      </c>
      <c r="E26" s="57">
        <v>32</v>
      </c>
      <c r="F26" s="57">
        <v>0</v>
      </c>
      <c r="G26" s="58">
        <v>0</v>
      </c>
      <c r="H26" s="58">
        <v>0</v>
      </c>
      <c r="I26" s="58">
        <v>0</v>
      </c>
      <c r="J26" s="50">
        <v>5</v>
      </c>
      <c r="K26" s="51">
        <v>125</v>
      </c>
      <c r="L26" s="50">
        <v>10</v>
      </c>
      <c r="M26" s="51">
        <v>25</v>
      </c>
      <c r="N26" s="50"/>
      <c r="O26" s="51"/>
      <c r="P26" s="50">
        <v>10</v>
      </c>
      <c r="Q26" s="51">
        <v>23</v>
      </c>
      <c r="R26" s="50">
        <v>2</v>
      </c>
      <c r="S26" s="51">
        <v>50</v>
      </c>
      <c r="T26" s="50"/>
      <c r="U26" s="51"/>
      <c r="V26" s="59">
        <v>10</v>
      </c>
      <c r="W26" s="51">
        <v>755</v>
      </c>
      <c r="X26" s="50"/>
      <c r="Y26" s="51"/>
      <c r="Z26" s="50">
        <v>2</v>
      </c>
      <c r="AA26" s="51">
        <v>162</v>
      </c>
      <c r="AB26" s="50">
        <v>9</v>
      </c>
      <c r="AC26" s="51">
        <v>309</v>
      </c>
      <c r="AD26" s="50">
        <v>2</v>
      </c>
      <c r="AE26" s="51">
        <v>12</v>
      </c>
      <c r="AF26" s="60">
        <v>84</v>
      </c>
      <c r="AG26" s="61" t="s">
        <v>250</v>
      </c>
      <c r="AH26" s="61"/>
    </row>
    <row r="27" spans="1:34" ht="15.75">
      <c r="A27" s="50" t="s">
        <v>23</v>
      </c>
      <c r="B27" s="55" t="s">
        <v>24</v>
      </c>
      <c r="C27" s="56">
        <v>2</v>
      </c>
      <c r="D27" s="50">
        <v>60</v>
      </c>
      <c r="E27" s="57">
        <v>26</v>
      </c>
      <c r="F27" s="57">
        <v>0</v>
      </c>
      <c r="G27" s="58">
        <v>0</v>
      </c>
      <c r="H27" s="58">
        <v>0</v>
      </c>
      <c r="I27" s="58">
        <v>0</v>
      </c>
      <c r="J27" s="50">
        <v>8</v>
      </c>
      <c r="K27" s="51">
        <v>14</v>
      </c>
      <c r="L27" s="50">
        <v>10</v>
      </c>
      <c r="M27" s="51">
        <v>10</v>
      </c>
      <c r="N27" s="50"/>
      <c r="O27" s="51"/>
      <c r="P27" s="50">
        <v>8</v>
      </c>
      <c r="Q27" s="51">
        <v>6</v>
      </c>
      <c r="R27" s="50">
        <v>0</v>
      </c>
      <c r="S27" s="51">
        <v>0</v>
      </c>
      <c r="T27" s="50"/>
      <c r="U27" s="51"/>
      <c r="V27" s="59">
        <v>18</v>
      </c>
      <c r="W27" s="51">
        <v>488</v>
      </c>
      <c r="X27" s="50"/>
      <c r="Y27" s="51"/>
      <c r="Z27" s="50">
        <v>4</v>
      </c>
      <c r="AA27" s="51">
        <v>73</v>
      </c>
      <c r="AB27" s="50">
        <v>7</v>
      </c>
      <c r="AC27" s="51">
        <v>228</v>
      </c>
      <c r="AD27" s="50">
        <v>6</v>
      </c>
      <c r="AE27" s="51">
        <v>9</v>
      </c>
      <c r="AF27" s="60">
        <v>42</v>
      </c>
      <c r="AG27" s="61" t="s">
        <v>71</v>
      </c>
      <c r="AH27" s="61" t="s">
        <v>72</v>
      </c>
    </row>
    <row r="28" spans="1:34" ht="15.75" customHeight="1" hidden="1">
      <c r="A28" s="50" t="s">
        <v>73</v>
      </c>
      <c r="B28" s="55" t="s">
        <v>74</v>
      </c>
      <c r="C28" s="56"/>
      <c r="D28" s="50"/>
      <c r="E28" s="57"/>
      <c r="F28" s="57"/>
      <c r="G28" s="58"/>
      <c r="H28" s="58"/>
      <c r="I28" s="58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50"/>
      <c r="U28" s="51"/>
      <c r="V28" s="59"/>
      <c r="W28" s="51"/>
      <c r="X28" s="50"/>
      <c r="Y28" s="51"/>
      <c r="Z28" s="50"/>
      <c r="AA28" s="51"/>
      <c r="AB28" s="50"/>
      <c r="AC28" s="51"/>
      <c r="AD28" s="50"/>
      <c r="AE28" s="51"/>
      <c r="AF28" s="60"/>
      <c r="AG28" s="61"/>
      <c r="AH28" s="61"/>
    </row>
    <row r="29" spans="1:34" ht="15.75">
      <c r="A29" s="50" t="s">
        <v>25</v>
      </c>
      <c r="B29" s="55" t="s">
        <v>26</v>
      </c>
      <c r="C29" s="56">
        <v>4</v>
      </c>
      <c r="D29" s="50">
        <v>68</v>
      </c>
      <c r="E29" s="57">
        <v>28</v>
      </c>
      <c r="F29" s="63">
        <v>0</v>
      </c>
      <c r="G29" s="64">
        <v>0</v>
      </c>
      <c r="H29" s="58">
        <v>0</v>
      </c>
      <c r="I29" s="58">
        <v>0</v>
      </c>
      <c r="J29" s="50">
        <v>8</v>
      </c>
      <c r="K29" s="51">
        <v>16</v>
      </c>
      <c r="L29" s="50">
        <v>10</v>
      </c>
      <c r="M29" s="51">
        <v>13</v>
      </c>
      <c r="N29" s="50"/>
      <c r="O29" s="51"/>
      <c r="P29" s="50">
        <v>18</v>
      </c>
      <c r="Q29" s="51">
        <v>33</v>
      </c>
      <c r="R29" s="50">
        <v>3</v>
      </c>
      <c r="S29" s="51">
        <v>210</v>
      </c>
      <c r="T29" s="50"/>
      <c r="U29" s="51"/>
      <c r="V29" s="59">
        <v>12</v>
      </c>
      <c r="W29" s="51">
        <v>800</v>
      </c>
      <c r="X29" s="50"/>
      <c r="Y29" s="51"/>
      <c r="Z29" s="50">
        <v>2</v>
      </c>
      <c r="AA29" s="51">
        <v>140</v>
      </c>
      <c r="AB29" s="50">
        <v>5</v>
      </c>
      <c r="AC29" s="51">
        <v>345</v>
      </c>
      <c r="AD29" s="50">
        <v>0</v>
      </c>
      <c r="AE29" s="51">
        <v>0</v>
      </c>
      <c r="AF29" s="60">
        <v>85</v>
      </c>
      <c r="AG29" s="61" t="s">
        <v>71</v>
      </c>
      <c r="AH29" s="61" t="s">
        <v>75</v>
      </c>
    </row>
    <row r="30" spans="1:34" ht="15.75">
      <c r="A30" s="50" t="s">
        <v>27</v>
      </c>
      <c r="B30" s="55" t="s">
        <v>28</v>
      </c>
      <c r="C30" s="56">
        <v>4</v>
      </c>
      <c r="D30" s="50">
        <v>80</v>
      </c>
      <c r="E30" s="58">
        <v>15</v>
      </c>
      <c r="F30" s="65">
        <v>90</v>
      </c>
      <c r="G30" s="59">
        <v>94</v>
      </c>
      <c r="H30" s="60"/>
      <c r="I30" s="58"/>
      <c r="J30" s="50">
        <v>7</v>
      </c>
      <c r="K30" s="51">
        <v>20</v>
      </c>
      <c r="L30" s="50">
        <v>10</v>
      </c>
      <c r="M30" s="51">
        <v>25</v>
      </c>
      <c r="N30" s="50"/>
      <c r="O30" s="51"/>
      <c r="P30" s="50">
        <v>10</v>
      </c>
      <c r="Q30" s="51">
        <v>30</v>
      </c>
      <c r="R30" s="50">
        <v>1</v>
      </c>
      <c r="S30" s="51">
        <v>72</v>
      </c>
      <c r="T30" s="50"/>
      <c r="U30" s="51"/>
      <c r="V30" s="59">
        <v>20</v>
      </c>
      <c r="W30" s="51">
        <v>94</v>
      </c>
      <c r="X30" s="50"/>
      <c r="Y30" s="51"/>
      <c r="Z30" s="50">
        <v>4</v>
      </c>
      <c r="AA30" s="51">
        <v>68</v>
      </c>
      <c r="AB30" s="50">
        <v>6</v>
      </c>
      <c r="AC30" s="51">
        <v>94</v>
      </c>
      <c r="AD30" s="50">
        <v>1</v>
      </c>
      <c r="AE30" s="51">
        <v>27</v>
      </c>
      <c r="AF30" s="60"/>
      <c r="AG30" s="61" t="s">
        <v>259</v>
      </c>
      <c r="AH30" s="62" t="s">
        <v>260</v>
      </c>
    </row>
    <row r="31" spans="1:34" ht="15.75">
      <c r="A31" s="50" t="s">
        <v>29</v>
      </c>
      <c r="B31" s="55" t="s">
        <v>30</v>
      </c>
      <c r="C31" s="56">
        <v>4</v>
      </c>
      <c r="D31" s="50">
        <v>66</v>
      </c>
      <c r="E31" s="57">
        <v>8</v>
      </c>
      <c r="F31" s="47">
        <v>30</v>
      </c>
      <c r="G31" s="48">
        <v>8</v>
      </c>
      <c r="H31" s="58">
        <v>0</v>
      </c>
      <c r="I31" s="58">
        <v>0</v>
      </c>
      <c r="J31" s="50">
        <v>0</v>
      </c>
      <c r="K31" s="51">
        <v>0</v>
      </c>
      <c r="L31" s="50">
        <v>10</v>
      </c>
      <c r="M31" s="51">
        <v>22</v>
      </c>
      <c r="N31" s="50"/>
      <c r="O31" s="51"/>
      <c r="P31" s="50">
        <v>10</v>
      </c>
      <c r="Q31" s="51">
        <v>28</v>
      </c>
      <c r="R31" s="50">
        <v>1</v>
      </c>
      <c r="S31" s="51">
        <v>72</v>
      </c>
      <c r="T31" s="50"/>
      <c r="U31" s="51"/>
      <c r="V31" s="59">
        <v>13</v>
      </c>
      <c r="W31" s="51">
        <v>73</v>
      </c>
      <c r="X31" s="50"/>
      <c r="Y31" s="51"/>
      <c r="Z31" s="50">
        <v>3</v>
      </c>
      <c r="AA31" s="51">
        <v>75</v>
      </c>
      <c r="AB31" s="50">
        <v>3</v>
      </c>
      <c r="AC31" s="51">
        <v>74</v>
      </c>
      <c r="AD31" s="50">
        <v>0</v>
      </c>
      <c r="AE31" s="51">
        <v>0</v>
      </c>
      <c r="AF31" s="60">
        <v>88</v>
      </c>
      <c r="AG31" s="61" t="s">
        <v>251</v>
      </c>
      <c r="AH31" s="61"/>
    </row>
    <row r="32" spans="1:34" ht="15.75" customHeight="1" hidden="1">
      <c r="A32" s="50" t="s">
        <v>76</v>
      </c>
      <c r="B32" s="55" t="s">
        <v>77</v>
      </c>
      <c r="C32" s="56"/>
      <c r="D32" s="50"/>
      <c r="E32" s="57"/>
      <c r="F32" s="57"/>
      <c r="G32" s="58"/>
      <c r="H32" s="58"/>
      <c r="I32" s="58"/>
      <c r="J32" s="50"/>
      <c r="K32" s="51"/>
      <c r="L32" s="50"/>
      <c r="M32" s="51"/>
      <c r="N32" s="50"/>
      <c r="O32" s="51"/>
      <c r="P32" s="50"/>
      <c r="Q32" s="51"/>
      <c r="R32" s="50"/>
      <c r="S32" s="51"/>
      <c r="T32" s="50"/>
      <c r="U32" s="51"/>
      <c r="V32" s="59"/>
      <c r="W32" s="51"/>
      <c r="X32" s="50"/>
      <c r="Y32" s="51"/>
      <c r="Z32" s="50"/>
      <c r="AA32" s="51"/>
      <c r="AB32" s="50"/>
      <c r="AC32" s="51"/>
      <c r="AD32" s="50"/>
      <c r="AE32" s="51"/>
      <c r="AF32" s="60"/>
      <c r="AG32" s="61"/>
      <c r="AH32" s="61"/>
    </row>
    <row r="33" spans="1:34" ht="15.75" customHeight="1">
      <c r="A33" s="50" t="s">
        <v>31</v>
      </c>
      <c r="B33" s="55" t="s">
        <v>78</v>
      </c>
      <c r="C33" s="56">
        <v>4</v>
      </c>
      <c r="D33" s="50">
        <v>52</v>
      </c>
      <c r="E33" s="57">
        <v>42</v>
      </c>
      <c r="F33" s="57">
        <v>0</v>
      </c>
      <c r="G33" s="58">
        <v>0</v>
      </c>
      <c r="H33" s="58">
        <v>0</v>
      </c>
      <c r="I33" s="58">
        <v>0</v>
      </c>
      <c r="J33" s="50">
        <v>0</v>
      </c>
      <c r="K33" s="51">
        <v>0</v>
      </c>
      <c r="L33" s="50">
        <v>0</v>
      </c>
      <c r="M33" s="51">
        <v>0</v>
      </c>
      <c r="N33" s="50"/>
      <c r="O33" s="51"/>
      <c r="P33" s="50">
        <v>10</v>
      </c>
      <c r="Q33" s="51">
        <v>12</v>
      </c>
      <c r="R33" s="66">
        <v>1</v>
      </c>
      <c r="S33" s="67">
        <v>38</v>
      </c>
      <c r="T33" s="50"/>
      <c r="U33" s="51"/>
      <c r="V33" s="59">
        <v>12</v>
      </c>
      <c r="W33" s="51">
        <v>56</v>
      </c>
      <c r="X33" s="50"/>
      <c r="Y33" s="51"/>
      <c r="Z33" s="50">
        <v>0</v>
      </c>
      <c r="AA33" s="51">
        <v>0</v>
      </c>
      <c r="AB33" s="50">
        <v>4</v>
      </c>
      <c r="AC33" s="51">
        <v>56</v>
      </c>
      <c r="AD33" s="50">
        <v>0</v>
      </c>
      <c r="AE33" s="51">
        <v>0</v>
      </c>
      <c r="AF33" s="60">
        <v>87</v>
      </c>
      <c r="AG33" s="61" t="s">
        <v>257</v>
      </c>
      <c r="AH33" s="61" t="s">
        <v>258</v>
      </c>
    </row>
    <row r="34" spans="1:34" ht="15.75">
      <c r="A34" s="50" t="s">
        <v>33</v>
      </c>
      <c r="B34" s="55" t="s">
        <v>34</v>
      </c>
      <c r="C34" s="611">
        <v>4</v>
      </c>
      <c r="D34" s="520">
        <v>30</v>
      </c>
      <c r="E34" s="521">
        <v>27</v>
      </c>
      <c r="F34" s="521"/>
      <c r="G34" s="612"/>
      <c r="H34" s="612" t="s">
        <v>264</v>
      </c>
      <c r="I34" s="612" t="s">
        <v>265</v>
      </c>
      <c r="J34" s="520">
        <v>0</v>
      </c>
      <c r="K34" s="525">
        <v>0</v>
      </c>
      <c r="L34" s="520">
        <v>10</v>
      </c>
      <c r="M34" s="525">
        <v>21</v>
      </c>
      <c r="N34" s="520"/>
      <c r="O34" s="525"/>
      <c r="P34" s="520">
        <v>8</v>
      </c>
      <c r="Q34" s="525">
        <v>19</v>
      </c>
      <c r="R34" s="616">
        <v>2</v>
      </c>
      <c r="S34" s="617">
        <v>163</v>
      </c>
      <c r="T34" s="520"/>
      <c r="U34" s="525"/>
      <c r="V34" s="613">
        <v>19</v>
      </c>
      <c r="W34" s="525">
        <v>1292</v>
      </c>
      <c r="X34" s="520"/>
      <c r="Y34" s="525"/>
      <c r="Z34" s="520">
        <v>2</v>
      </c>
      <c r="AA34" s="525">
        <v>153</v>
      </c>
      <c r="AB34" s="520">
        <v>5</v>
      </c>
      <c r="AC34" s="525">
        <v>274</v>
      </c>
      <c r="AD34" s="520">
        <v>0</v>
      </c>
      <c r="AE34" s="525">
        <v>0</v>
      </c>
      <c r="AF34" s="614"/>
      <c r="AG34" s="615" t="s">
        <v>255</v>
      </c>
      <c r="AH34" s="615"/>
    </row>
    <row r="35" spans="1:34" ht="16.5" customHeight="1" hidden="1">
      <c r="A35" s="66" t="s">
        <v>79</v>
      </c>
      <c r="B35" s="68" t="s">
        <v>80</v>
      </c>
      <c r="C35" s="69"/>
      <c r="D35" s="66"/>
      <c r="E35" s="63"/>
      <c r="F35" s="63"/>
      <c r="G35" s="64"/>
      <c r="H35" s="64"/>
      <c r="I35" s="64"/>
      <c r="J35" s="66"/>
      <c r="K35" s="67"/>
      <c r="L35" s="66">
        <f>SUM(L17:L34)</f>
        <v>80</v>
      </c>
      <c r="M35" s="67"/>
      <c r="N35" s="66"/>
      <c r="O35" s="67"/>
      <c r="P35" s="66"/>
      <c r="Q35" s="67"/>
      <c r="R35" s="70"/>
      <c r="S35" s="71"/>
      <c r="T35" s="66"/>
      <c r="U35" s="67"/>
      <c r="V35" s="72"/>
      <c r="W35" s="67"/>
      <c r="X35" s="66"/>
      <c r="Y35" s="67"/>
      <c r="Z35" s="66"/>
      <c r="AA35" s="67"/>
      <c r="AB35" s="66"/>
      <c r="AC35" s="67"/>
      <c r="AD35" s="66">
        <f>SUM(AD17:AD34)</f>
        <v>16</v>
      </c>
      <c r="AE35" s="67"/>
      <c r="AF35" s="73"/>
      <c r="AG35" s="74"/>
      <c r="AH35" s="74"/>
    </row>
    <row r="36" spans="1:34" ht="15.75">
      <c r="A36" s="764" t="s">
        <v>35</v>
      </c>
      <c r="B36" s="764"/>
      <c r="C36" s="75">
        <f aca="true" t="shared" si="0" ref="C36:K36">SUM(C17:C35)</f>
        <v>45</v>
      </c>
      <c r="D36" s="76">
        <f t="shared" si="0"/>
        <v>786</v>
      </c>
      <c r="E36" s="76">
        <f t="shared" si="0"/>
        <v>356</v>
      </c>
      <c r="F36" s="77">
        <f t="shared" si="0"/>
        <v>120</v>
      </c>
      <c r="G36" s="78">
        <f t="shared" si="0"/>
        <v>102</v>
      </c>
      <c r="H36" s="78">
        <f t="shared" si="0"/>
        <v>32</v>
      </c>
      <c r="I36" s="78">
        <f t="shared" si="0"/>
        <v>24</v>
      </c>
      <c r="J36" s="76">
        <f t="shared" si="0"/>
        <v>33</v>
      </c>
      <c r="K36" s="79">
        <f t="shared" si="0"/>
        <v>205</v>
      </c>
      <c r="L36" s="76">
        <f>SUM(L35)</f>
        <v>80</v>
      </c>
      <c r="M36" s="79">
        <f>SUM(M17:M35)</f>
        <v>164</v>
      </c>
      <c r="N36" s="76"/>
      <c r="O36" s="79"/>
      <c r="P36" s="76">
        <f>SUM(P17:P35)</f>
        <v>126</v>
      </c>
      <c r="Q36" s="79">
        <f>SUM(Q17:Q35)</f>
        <v>270</v>
      </c>
      <c r="R36" s="76">
        <f>SUM(R17:R35)</f>
        <v>42</v>
      </c>
      <c r="S36" s="76">
        <f>SUM(S17:S35)</f>
        <v>1196</v>
      </c>
      <c r="T36" s="76"/>
      <c r="U36" s="76"/>
      <c r="V36" s="76">
        <f>SUM(V17:V35)</f>
        <v>168</v>
      </c>
      <c r="W36" s="76">
        <f>SUM(W17:W35)</f>
        <v>6540</v>
      </c>
      <c r="X36" s="76"/>
      <c r="Y36" s="76"/>
      <c r="Z36" s="76">
        <f>SUM(Z17:Z35)</f>
        <v>26</v>
      </c>
      <c r="AA36" s="76">
        <f>SUM(AA17:AA35)</f>
        <v>1201</v>
      </c>
      <c r="AB36" s="76">
        <f>SUM(AB17:AB35)</f>
        <v>72</v>
      </c>
      <c r="AC36" s="76">
        <f>SUM(AC17:AC35)</f>
        <v>2620</v>
      </c>
      <c r="AD36" s="76">
        <f>SUM(AD35)</f>
        <v>16</v>
      </c>
      <c r="AE36" s="75">
        <f>SUM(AE17:AE35)</f>
        <v>118</v>
      </c>
      <c r="AF36" s="80">
        <f>SUM(AF17:AF35)</f>
        <v>580</v>
      </c>
      <c r="AG36" s="81"/>
      <c r="AH36" s="81"/>
    </row>
    <row r="37" spans="1:34" ht="15.75">
      <c r="A37" s="82"/>
      <c r="B37" s="83"/>
      <c r="C37" s="82"/>
      <c r="D37" s="82"/>
      <c r="E37" s="82"/>
      <c r="F37" s="84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32"/>
      <c r="AH37" s="32"/>
    </row>
    <row r="38" spans="1:31" ht="15.75">
      <c r="A38" s="85"/>
      <c r="B38" s="85" t="s">
        <v>266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7"/>
      <c r="AB38" s="88"/>
      <c r="AC38" s="88"/>
      <c r="AD38" s="88"/>
      <c r="AE38" s="88"/>
    </row>
    <row r="39" spans="1:31" ht="15.75">
      <c r="A39" s="85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7"/>
      <c r="AB39" s="88"/>
      <c r="AC39" s="88"/>
      <c r="AD39" s="88"/>
      <c r="AE39" s="88"/>
    </row>
    <row r="40" spans="1:31" ht="15.75">
      <c r="A40" s="85"/>
      <c r="B40" s="85" t="s">
        <v>81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7"/>
      <c r="AB40" s="88"/>
      <c r="AC40" s="88"/>
      <c r="AD40" s="88"/>
      <c r="AE40" s="88"/>
    </row>
  </sheetData>
  <sheetProtection selectLockedCells="1" selectUnlockedCells="1"/>
  <mergeCells count="25">
    <mergeCell ref="A1:AG1"/>
    <mergeCell ref="A5:AG5"/>
    <mergeCell ref="A9:AG9"/>
    <mergeCell ref="A10:AG10"/>
    <mergeCell ref="A13:A15"/>
    <mergeCell ref="B13:B15"/>
    <mergeCell ref="C13:C15"/>
    <mergeCell ref="D13:I13"/>
    <mergeCell ref="T13:U14"/>
    <mergeCell ref="V13:W14"/>
    <mergeCell ref="X13:Y14"/>
    <mergeCell ref="J13:K14"/>
    <mergeCell ref="L13:M14"/>
    <mergeCell ref="N13:O14"/>
    <mergeCell ref="P13:Q14"/>
    <mergeCell ref="A36:B36"/>
    <mergeCell ref="AG13:AG15"/>
    <mergeCell ref="AH13:AH15"/>
    <mergeCell ref="D14:E14"/>
    <mergeCell ref="F14:I14"/>
    <mergeCell ref="Z13:AA14"/>
    <mergeCell ref="AB13:AC14"/>
    <mergeCell ref="AD13:AE14"/>
    <mergeCell ref="AF13:AF14"/>
    <mergeCell ref="R13:S14"/>
  </mergeCells>
  <printOptions/>
  <pageMargins left="0.19652777777777777" right="0.2361111111111111" top="0.3541666666666667" bottom="0.31527777777777777" header="0.5118055555555555" footer="0.5118055555555555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workbookViewId="0" topLeftCell="A7">
      <selection activeCell="A7" sqref="A1:IV16384"/>
    </sheetView>
  </sheetViews>
  <sheetFormatPr defaultColWidth="9.00390625" defaultRowHeight="12.75"/>
  <cols>
    <col min="1" max="1" width="1.25" style="468" customWidth="1"/>
    <col min="2" max="2" width="15.375" style="468" customWidth="1"/>
    <col min="3" max="16" width="11.875" style="468" customWidth="1"/>
    <col min="17" max="16384" width="9.125" style="468" customWidth="1"/>
  </cols>
  <sheetData>
    <row r="3" spans="2:16" ht="27">
      <c r="B3" s="802" t="s">
        <v>38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</row>
    <row r="4" spans="2:16" ht="15.75">
      <c r="B4" s="801" t="s">
        <v>179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</row>
    <row r="5" spans="2:16" ht="15.75"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</row>
    <row r="6" spans="2:16" ht="15.75" hidden="1"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</row>
    <row r="7" spans="2:16" ht="15.75">
      <c r="B7" s="801" t="s">
        <v>235</v>
      </c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</row>
    <row r="8" spans="2:16" ht="15.75">
      <c r="B8" s="801" t="s">
        <v>244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</row>
    <row r="9" spans="3:17" ht="16.5" thickBot="1">
      <c r="C9" s="468">
        <v>1</v>
      </c>
      <c r="D9" s="468">
        <v>2</v>
      </c>
      <c r="E9" s="468">
        <v>3</v>
      </c>
      <c r="F9" s="468">
        <v>4</v>
      </c>
      <c r="G9" s="468">
        <v>5</v>
      </c>
      <c r="H9" s="468">
        <v>6</v>
      </c>
      <c r="I9" s="468">
        <v>7</v>
      </c>
      <c r="J9" s="468">
        <v>8</v>
      </c>
      <c r="K9" s="468">
        <v>9</v>
      </c>
      <c r="L9" s="468">
        <v>10</v>
      </c>
      <c r="M9" s="468">
        <v>11</v>
      </c>
      <c r="N9" s="468">
        <v>12</v>
      </c>
      <c r="O9" s="468">
        <v>13</v>
      </c>
      <c r="P9" s="468">
        <v>14</v>
      </c>
      <c r="Q9" s="468">
        <v>15</v>
      </c>
    </row>
    <row r="10" spans="2:17" ht="16.5" thickBot="1">
      <c r="B10" s="649" t="s">
        <v>198</v>
      </c>
      <c r="C10" s="693" t="s">
        <v>199</v>
      </c>
      <c r="D10" s="693" t="s">
        <v>200</v>
      </c>
      <c r="E10" s="693" t="s">
        <v>241</v>
      </c>
      <c r="F10" s="693" t="s">
        <v>214</v>
      </c>
      <c r="G10" s="693" t="s">
        <v>215</v>
      </c>
      <c r="H10" s="693" t="s">
        <v>201</v>
      </c>
      <c r="I10" s="693" t="s">
        <v>216</v>
      </c>
      <c r="J10" s="693" t="s">
        <v>217</v>
      </c>
      <c r="K10" s="693" t="s">
        <v>218</v>
      </c>
      <c r="L10" s="693" t="s">
        <v>219</v>
      </c>
      <c r="M10" s="693" t="s">
        <v>205</v>
      </c>
      <c r="N10" s="693" t="s">
        <v>206</v>
      </c>
      <c r="O10" s="693" t="s">
        <v>207</v>
      </c>
      <c r="P10" s="694" t="s">
        <v>220</v>
      </c>
      <c r="Q10" s="695" t="s">
        <v>221</v>
      </c>
    </row>
    <row r="11" spans="2:17" ht="15.75">
      <c r="B11" s="653" t="s">
        <v>222</v>
      </c>
      <c r="C11" s="696">
        <v>1.85</v>
      </c>
      <c r="D11" s="697">
        <v>1.29</v>
      </c>
      <c r="E11" s="697"/>
      <c r="F11" s="697">
        <v>1.48</v>
      </c>
      <c r="G11" s="697">
        <v>1.29</v>
      </c>
      <c r="H11" s="697">
        <v>1.38</v>
      </c>
      <c r="I11" s="697">
        <v>1.38</v>
      </c>
      <c r="J11" s="697"/>
      <c r="K11" s="697"/>
      <c r="L11" s="697">
        <v>1.05</v>
      </c>
      <c r="M11" s="697">
        <v>1</v>
      </c>
      <c r="N11" s="697">
        <v>1</v>
      </c>
      <c r="O11" s="697">
        <v>1.05</v>
      </c>
      <c r="P11" s="698"/>
      <c r="Q11" s="699">
        <v>1.09</v>
      </c>
    </row>
    <row r="12" spans="2:17" ht="15.75">
      <c r="B12" s="658" t="s">
        <v>223</v>
      </c>
      <c r="C12" s="696">
        <v>2.04</v>
      </c>
      <c r="D12" s="697">
        <v>1.72</v>
      </c>
      <c r="E12" s="697">
        <v>1.48</v>
      </c>
      <c r="F12" s="697">
        <v>1.92</v>
      </c>
      <c r="G12" s="697">
        <v>1.6</v>
      </c>
      <c r="H12" s="697">
        <v>2</v>
      </c>
      <c r="I12" s="697">
        <v>1.68</v>
      </c>
      <c r="J12" s="697">
        <v>1.72</v>
      </c>
      <c r="K12" s="697">
        <v>1.38</v>
      </c>
      <c r="L12" s="697">
        <v>1</v>
      </c>
      <c r="M12" s="697">
        <v>1</v>
      </c>
      <c r="N12" s="697">
        <v>1</v>
      </c>
      <c r="O12" s="697">
        <v>1.04</v>
      </c>
      <c r="P12" s="698"/>
      <c r="Q12" s="700">
        <v>1</v>
      </c>
    </row>
    <row r="13" spans="2:17" ht="15.75">
      <c r="B13" s="658" t="s">
        <v>224</v>
      </c>
      <c r="C13" s="696">
        <v>2.72</v>
      </c>
      <c r="D13" s="697">
        <v>2.5</v>
      </c>
      <c r="E13" s="697">
        <v>2</v>
      </c>
      <c r="F13" s="697">
        <v>2.82</v>
      </c>
      <c r="G13" s="697">
        <v>2.36</v>
      </c>
      <c r="H13" s="697">
        <v>2.45</v>
      </c>
      <c r="I13" s="697">
        <v>2.45</v>
      </c>
      <c r="J13" s="697">
        <v>2.36</v>
      </c>
      <c r="K13" s="697">
        <v>2.09</v>
      </c>
      <c r="L13" s="697">
        <v>1.09</v>
      </c>
      <c r="M13" s="697">
        <v>1</v>
      </c>
      <c r="N13" s="697">
        <v>1</v>
      </c>
      <c r="O13" s="697">
        <v>1.27</v>
      </c>
      <c r="P13" s="698">
        <v>1.09</v>
      </c>
      <c r="Q13" s="701"/>
    </row>
    <row r="14" spans="2:17" ht="15.75">
      <c r="B14" s="658" t="s">
        <v>225</v>
      </c>
      <c r="C14" s="696">
        <v>2.5</v>
      </c>
      <c r="D14" s="697">
        <v>1.94</v>
      </c>
      <c r="E14" s="697">
        <v>1.8</v>
      </c>
      <c r="F14" s="697">
        <v>2.19</v>
      </c>
      <c r="G14" s="697">
        <v>1.94</v>
      </c>
      <c r="H14" s="697">
        <v>2.5</v>
      </c>
      <c r="I14" s="697">
        <v>1.62</v>
      </c>
      <c r="J14" s="697">
        <v>2.31</v>
      </c>
      <c r="K14" s="697">
        <v>1.62</v>
      </c>
      <c r="L14" s="697"/>
      <c r="M14" s="697"/>
      <c r="N14" s="697"/>
      <c r="O14" s="697">
        <v>1.47</v>
      </c>
      <c r="P14" s="698">
        <v>1.06</v>
      </c>
      <c r="Q14" s="701">
        <v>1.06</v>
      </c>
    </row>
    <row r="15" spans="2:17" ht="16.5" thickBot="1">
      <c r="B15" s="661" t="s">
        <v>226</v>
      </c>
      <c r="C15" s="702">
        <v>2.63</v>
      </c>
      <c r="D15" s="703">
        <v>1.75</v>
      </c>
      <c r="E15" s="703">
        <v>2.17</v>
      </c>
      <c r="F15" s="703">
        <v>2.6</v>
      </c>
      <c r="G15" s="703">
        <v>1.63</v>
      </c>
      <c r="H15" s="703">
        <v>2.25</v>
      </c>
      <c r="I15" s="703">
        <v>2.25</v>
      </c>
      <c r="J15" s="703">
        <v>2.25</v>
      </c>
      <c r="K15" s="703">
        <v>2</v>
      </c>
      <c r="L15" s="703">
        <v>1.29</v>
      </c>
      <c r="M15" s="703"/>
      <c r="N15" s="703"/>
      <c r="O15" s="703">
        <v>1.25</v>
      </c>
      <c r="P15" s="704"/>
      <c r="Q15" s="705">
        <v>10</v>
      </c>
    </row>
    <row r="16" spans="2:17" ht="16.5" thickBot="1">
      <c r="B16" s="666" t="s">
        <v>227</v>
      </c>
      <c r="C16" s="706">
        <v>2.64</v>
      </c>
      <c r="D16" s="707"/>
      <c r="E16" s="707"/>
      <c r="F16" s="707"/>
      <c r="G16" s="707"/>
      <c r="H16" s="707">
        <v>2.5</v>
      </c>
      <c r="I16" s="707"/>
      <c r="J16" s="707"/>
      <c r="K16" s="707"/>
      <c r="L16" s="707"/>
      <c r="M16" s="707"/>
      <c r="N16" s="707"/>
      <c r="O16" s="707"/>
      <c r="P16" s="708"/>
      <c r="Q16" s="709"/>
    </row>
    <row r="21" ht="15.75">
      <c r="R21" s="671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C1" sqref="A1:IV16384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761" t="s">
        <v>38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2" ht="15.75">
      <c r="A2" s="763" t="s">
        <v>196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2" ht="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763" t="s">
        <v>236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763" t="s">
        <v>261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</row>
    <row r="7" ht="2.25" customHeight="1" thickBot="1"/>
    <row r="8" spans="3:12" s="407" customFormat="1" ht="16.5" thickBot="1">
      <c r="C8" s="408" t="s">
        <v>198</v>
      </c>
      <c r="D8" s="409" t="s">
        <v>199</v>
      </c>
      <c r="E8" s="409" t="s">
        <v>200</v>
      </c>
      <c r="F8" s="409" t="s">
        <v>201</v>
      </c>
      <c r="G8" s="409" t="s">
        <v>202</v>
      </c>
      <c r="H8" s="409" t="s">
        <v>203</v>
      </c>
      <c r="I8" s="410" t="s">
        <v>204</v>
      </c>
      <c r="J8" s="409" t="s">
        <v>205</v>
      </c>
      <c r="K8" s="409" t="s">
        <v>206</v>
      </c>
      <c r="L8" s="411" t="s">
        <v>207</v>
      </c>
    </row>
    <row r="9" spans="3:12" s="407" customFormat="1" ht="15.75">
      <c r="C9" s="412" t="s">
        <v>208</v>
      </c>
      <c r="D9" s="413">
        <v>1.1</v>
      </c>
      <c r="E9" s="413">
        <v>1</v>
      </c>
      <c r="F9" s="413">
        <v>1</v>
      </c>
      <c r="G9" s="413"/>
      <c r="H9" s="413">
        <v>1</v>
      </c>
      <c r="I9" s="414"/>
      <c r="J9" s="413">
        <v>1</v>
      </c>
      <c r="K9" s="413">
        <v>1</v>
      </c>
      <c r="L9" s="415">
        <v>1</v>
      </c>
    </row>
    <row r="10" spans="3:12" ht="15.75">
      <c r="C10" s="405" t="s">
        <v>209</v>
      </c>
      <c r="D10" s="416">
        <v>1.17</v>
      </c>
      <c r="E10" s="416">
        <v>1</v>
      </c>
      <c r="F10" s="416">
        <v>1.1</v>
      </c>
      <c r="G10" s="416">
        <v>1</v>
      </c>
      <c r="H10" s="416">
        <v>1</v>
      </c>
      <c r="I10" s="417">
        <v>1</v>
      </c>
      <c r="J10" s="418">
        <v>1</v>
      </c>
      <c r="K10" s="418">
        <v>1</v>
      </c>
      <c r="L10" s="419">
        <v>1</v>
      </c>
    </row>
    <row r="11" spans="3:12" ht="15.75">
      <c r="C11" s="406" t="s">
        <v>210</v>
      </c>
      <c r="D11" s="418">
        <v>1.4</v>
      </c>
      <c r="E11" s="418">
        <v>1.2</v>
      </c>
      <c r="F11" s="418">
        <v>1.3</v>
      </c>
      <c r="G11" s="418">
        <v>1</v>
      </c>
      <c r="H11" s="418">
        <v>1.1</v>
      </c>
      <c r="I11" s="420">
        <v>1.1</v>
      </c>
      <c r="J11" s="418">
        <v>1</v>
      </c>
      <c r="K11" s="418">
        <v>1</v>
      </c>
      <c r="L11" s="419">
        <v>1</v>
      </c>
    </row>
    <row r="12" spans="3:12" ht="16.5" thickBot="1">
      <c r="C12" s="421" t="s">
        <v>211</v>
      </c>
      <c r="D12" s="422">
        <v>1.4</v>
      </c>
      <c r="E12" s="422">
        <v>1.2</v>
      </c>
      <c r="F12" s="422">
        <v>1.3</v>
      </c>
      <c r="G12" s="422">
        <v>1</v>
      </c>
      <c r="H12" s="422">
        <v>1.3</v>
      </c>
      <c r="I12" s="423">
        <v>1.1</v>
      </c>
      <c r="J12" s="422">
        <v>1</v>
      </c>
      <c r="K12" s="422">
        <v>1</v>
      </c>
      <c r="L12" s="424">
        <v>1</v>
      </c>
    </row>
    <row r="13" ht="2.25" customHeight="1"/>
    <row r="32" ht="13.5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1"/>
  <sheetViews>
    <sheetView workbookViewId="0" topLeftCell="A1">
      <selection activeCell="D50" sqref="D50"/>
    </sheetView>
  </sheetViews>
  <sheetFormatPr defaultColWidth="9.00390625" defaultRowHeight="12.75"/>
  <cols>
    <col min="1" max="1" width="1.25" style="469" customWidth="1"/>
    <col min="2" max="2" width="15.375" style="469" customWidth="1"/>
    <col min="3" max="16" width="11.875" style="469" customWidth="1"/>
    <col min="17" max="16384" width="9.125" style="469" customWidth="1"/>
  </cols>
  <sheetData>
    <row r="3" spans="2:16" ht="27">
      <c r="B3" s="805" t="s">
        <v>38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</row>
    <row r="4" spans="2:16" ht="15.75">
      <c r="B4" s="804" t="s">
        <v>179</v>
      </c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</row>
    <row r="5" spans="2:16" ht="15.75"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</row>
    <row r="6" spans="2:16" ht="15.75" hidden="1"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</row>
    <row r="7" spans="2:16" ht="15.75">
      <c r="B7" s="804" t="s">
        <v>235</v>
      </c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</row>
    <row r="8" spans="2:16" ht="15.75">
      <c r="B8" s="804" t="s">
        <v>262</v>
      </c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</row>
    <row r="9" spans="3:17" ht="16.5" thickBot="1">
      <c r="C9" s="469">
        <v>1</v>
      </c>
      <c r="D9" s="469">
        <v>2</v>
      </c>
      <c r="E9" s="469">
        <v>3</v>
      </c>
      <c r="F9" s="469">
        <v>4</v>
      </c>
      <c r="G9" s="469">
        <v>5</v>
      </c>
      <c r="H9" s="469">
        <v>6</v>
      </c>
      <c r="I9" s="469">
        <v>7</v>
      </c>
      <c r="J9" s="469">
        <v>8</v>
      </c>
      <c r="K9" s="469">
        <v>9</v>
      </c>
      <c r="L9" s="469">
        <v>10</v>
      </c>
      <c r="M9" s="469">
        <v>11</v>
      </c>
      <c r="N9" s="469">
        <v>12</v>
      </c>
      <c r="O9" s="469">
        <v>13</v>
      </c>
      <c r="P9" s="469">
        <v>14</v>
      </c>
      <c r="Q9" s="469">
        <v>15</v>
      </c>
    </row>
    <row r="10" spans="2:17" ht="16.5" thickBot="1">
      <c r="B10" s="711" t="s">
        <v>198</v>
      </c>
      <c r="C10" s="712" t="s">
        <v>199</v>
      </c>
      <c r="D10" s="712" t="s">
        <v>200</v>
      </c>
      <c r="E10" s="712" t="s">
        <v>234</v>
      </c>
      <c r="F10" s="712" t="s">
        <v>214</v>
      </c>
      <c r="G10" s="712" t="s">
        <v>215</v>
      </c>
      <c r="H10" s="712" t="s">
        <v>201</v>
      </c>
      <c r="I10" s="712" t="s">
        <v>216</v>
      </c>
      <c r="J10" s="712" t="s">
        <v>217</v>
      </c>
      <c r="K10" s="712" t="s">
        <v>218</v>
      </c>
      <c r="L10" s="712" t="s">
        <v>245</v>
      </c>
      <c r="M10" s="712" t="s">
        <v>205</v>
      </c>
      <c r="N10" s="712" t="s">
        <v>206</v>
      </c>
      <c r="O10" s="712" t="s">
        <v>231</v>
      </c>
      <c r="P10" s="713" t="s">
        <v>220</v>
      </c>
      <c r="Q10" s="714" t="s">
        <v>221</v>
      </c>
    </row>
    <row r="11" spans="2:17" ht="15.75">
      <c r="B11" s="715" t="s">
        <v>222</v>
      </c>
      <c r="C11" s="716">
        <v>1.6</v>
      </c>
      <c r="D11" s="717">
        <v>1.2</v>
      </c>
      <c r="E11" s="717">
        <v>1.5</v>
      </c>
      <c r="F11" s="717">
        <v>1.2</v>
      </c>
      <c r="G11" s="717">
        <v>1.2</v>
      </c>
      <c r="H11" s="717">
        <v>1.7</v>
      </c>
      <c r="I11" s="717">
        <v>1.5</v>
      </c>
      <c r="J11" s="717"/>
      <c r="K11" s="717"/>
      <c r="L11" s="717">
        <v>1.1</v>
      </c>
      <c r="M11" s="717">
        <v>1.2</v>
      </c>
      <c r="N11" s="717">
        <v>1</v>
      </c>
      <c r="O11" s="717">
        <v>1</v>
      </c>
      <c r="P11" s="718"/>
      <c r="Q11" s="719">
        <v>1.1</v>
      </c>
    </row>
    <row r="12" spans="2:17" ht="15.75">
      <c r="B12" s="720" t="s">
        <v>223</v>
      </c>
      <c r="C12" s="716">
        <v>2.1</v>
      </c>
      <c r="D12" s="717">
        <v>1.7</v>
      </c>
      <c r="E12" s="717">
        <v>2</v>
      </c>
      <c r="F12" s="717">
        <v>1.7</v>
      </c>
      <c r="G12" s="717">
        <v>1.7</v>
      </c>
      <c r="H12" s="717">
        <v>2.2</v>
      </c>
      <c r="I12" s="717">
        <v>1.6</v>
      </c>
      <c r="J12" s="717">
        <v>2.4</v>
      </c>
      <c r="K12" s="717"/>
      <c r="L12" s="717">
        <v>1.5</v>
      </c>
      <c r="M12" s="717">
        <v>1.4</v>
      </c>
      <c r="N12" s="717">
        <v>1.1</v>
      </c>
      <c r="O12" s="717">
        <v>1.1</v>
      </c>
      <c r="P12" s="718"/>
      <c r="Q12" s="721">
        <v>1.3</v>
      </c>
    </row>
    <row r="13" spans="2:17" ht="15.75">
      <c r="B13" s="720" t="s">
        <v>224</v>
      </c>
      <c r="C13" s="716">
        <v>2.1</v>
      </c>
      <c r="D13" s="717">
        <v>1.6</v>
      </c>
      <c r="E13" s="717">
        <v>2.2</v>
      </c>
      <c r="F13" s="717">
        <v>1.3</v>
      </c>
      <c r="G13" s="717">
        <v>1.5</v>
      </c>
      <c r="H13" s="717">
        <v>2.4</v>
      </c>
      <c r="I13" s="717">
        <v>1.6</v>
      </c>
      <c r="J13" s="717">
        <v>2.3</v>
      </c>
      <c r="K13" s="717">
        <v>2</v>
      </c>
      <c r="L13" s="717">
        <v>1.4</v>
      </c>
      <c r="M13" s="717">
        <v>1.4</v>
      </c>
      <c r="N13" s="717">
        <v>1.3</v>
      </c>
      <c r="O13" s="717">
        <v>1</v>
      </c>
      <c r="P13" s="718"/>
      <c r="Q13" s="721">
        <v>1.2</v>
      </c>
    </row>
    <row r="14" spans="2:17" ht="15.75">
      <c r="B14" s="720" t="s">
        <v>225</v>
      </c>
      <c r="C14" s="716">
        <v>2</v>
      </c>
      <c r="D14" s="717">
        <v>1.7</v>
      </c>
      <c r="E14" s="717">
        <v>1.8</v>
      </c>
      <c r="F14" s="717">
        <v>1.7</v>
      </c>
      <c r="G14" s="717">
        <v>1</v>
      </c>
      <c r="H14" s="717">
        <v>2.4</v>
      </c>
      <c r="I14" s="717">
        <v>1.4</v>
      </c>
      <c r="J14" s="717">
        <v>2.2</v>
      </c>
      <c r="K14" s="717">
        <v>3</v>
      </c>
      <c r="L14" s="717">
        <v>1.2</v>
      </c>
      <c r="M14" s="717"/>
      <c r="N14" s="717"/>
      <c r="O14" s="717">
        <v>1</v>
      </c>
      <c r="P14" s="718"/>
      <c r="Q14" s="722">
        <v>1.2</v>
      </c>
    </row>
    <row r="15" spans="2:17" ht="16.5" thickBot="1">
      <c r="B15" s="723" t="s">
        <v>226</v>
      </c>
      <c r="C15" s="724">
        <v>2.3</v>
      </c>
      <c r="D15" s="725">
        <v>2</v>
      </c>
      <c r="E15" s="725">
        <v>2</v>
      </c>
      <c r="F15" s="725">
        <v>1.3</v>
      </c>
      <c r="G15" s="725">
        <v>1.6</v>
      </c>
      <c r="H15" s="725">
        <v>2.4</v>
      </c>
      <c r="I15" s="725">
        <v>1.8</v>
      </c>
      <c r="J15" s="725">
        <v>2.8</v>
      </c>
      <c r="K15" s="725">
        <v>2.3</v>
      </c>
      <c r="L15" s="725">
        <v>1.6</v>
      </c>
      <c r="M15" s="725"/>
      <c r="N15" s="725"/>
      <c r="O15" s="725">
        <v>1</v>
      </c>
      <c r="P15" s="726"/>
      <c r="Q15" s="727"/>
    </row>
    <row r="16" spans="2:17" ht="16.5" thickBot="1">
      <c r="B16" s="728" t="s">
        <v>227</v>
      </c>
      <c r="C16" s="729">
        <v>2.2</v>
      </c>
      <c r="D16" s="730"/>
      <c r="E16" s="730"/>
      <c r="F16" s="730"/>
      <c r="G16" s="730"/>
      <c r="H16" s="730">
        <v>2.11</v>
      </c>
      <c r="I16" s="730"/>
      <c r="J16" s="730"/>
      <c r="K16" s="730"/>
      <c r="L16" s="730"/>
      <c r="M16" s="730"/>
      <c r="N16" s="730"/>
      <c r="O16" s="730"/>
      <c r="P16" s="731"/>
      <c r="Q16" s="732"/>
    </row>
    <row r="21" ht="15.75">
      <c r="R21" s="733"/>
    </row>
  </sheetData>
  <sheetProtection selectLockedCells="1" selectUnlockedCells="1"/>
  <mergeCells count="5">
    <mergeCell ref="B8:P8"/>
    <mergeCell ref="B3:P3"/>
    <mergeCell ref="B4:P4"/>
    <mergeCell ref="B6:P6"/>
    <mergeCell ref="B7:P7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F37"/>
  <sheetViews>
    <sheetView zoomScaleSheetLayoutView="100" workbookViewId="0" topLeftCell="A3">
      <selection activeCell="AD36" sqref="AD36"/>
    </sheetView>
  </sheetViews>
  <sheetFormatPr defaultColWidth="9.00390625" defaultRowHeight="12.75"/>
  <cols>
    <col min="1" max="1" width="13.625" style="85" customWidth="1"/>
    <col min="2" max="2" width="4.875" style="85" customWidth="1"/>
    <col min="3" max="3" width="4.375" style="85" customWidth="1"/>
    <col min="4" max="4" width="4.75390625" style="85" customWidth="1"/>
    <col min="5" max="5" width="5.375" style="85" customWidth="1"/>
    <col min="6" max="6" width="5.00390625" style="85" customWidth="1"/>
    <col min="7" max="7" width="4.875" style="85" customWidth="1"/>
    <col min="8" max="8" width="4.75390625" style="85" customWidth="1"/>
    <col min="9" max="9" width="4.875" style="85" customWidth="1"/>
    <col min="10" max="10" width="5.25390625" style="85" customWidth="1"/>
    <col min="11" max="11" width="5.125" style="85" customWidth="1"/>
    <col min="12" max="12" width="4.25390625" style="85" customWidth="1"/>
    <col min="13" max="13" width="5.00390625" style="85" customWidth="1"/>
    <col min="14" max="14" width="4.25390625" style="85" customWidth="1"/>
    <col min="15" max="15" width="4.75390625" style="85" customWidth="1"/>
    <col min="16" max="16" width="4.125" style="85" customWidth="1"/>
    <col min="17" max="17" width="5.00390625" style="85" customWidth="1"/>
    <col min="18" max="18" width="4.625" style="85" customWidth="1"/>
    <col min="19" max="19" width="5.25390625" style="85" customWidth="1"/>
    <col min="20" max="20" width="6.125" style="85" customWidth="1"/>
    <col min="21" max="21" width="5.875" style="85" customWidth="1"/>
    <col min="22" max="22" width="6.875" style="85" customWidth="1"/>
    <col min="23" max="23" width="4.875" style="85" customWidth="1"/>
    <col min="24" max="24" width="4.625" style="85" customWidth="1"/>
    <col min="25" max="25" width="4.875" style="85" customWidth="1"/>
    <col min="26" max="26" width="9.375" style="85" customWidth="1"/>
    <col min="27" max="16384" width="9.125" style="85" customWidth="1"/>
  </cols>
  <sheetData>
    <row r="4" spans="1:26" ht="27">
      <c r="A4" s="761" t="s">
        <v>82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</row>
    <row r="5" spans="1:26" ht="18.75">
      <c r="A5" s="780" t="s">
        <v>83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</row>
    <row r="6" spans="1:26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5.75">
      <c r="A7" s="763" t="s">
        <v>84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</row>
    <row r="8" spans="1:2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2" ht="30" customHeight="1">
      <c r="A9" s="763" t="s">
        <v>85</v>
      </c>
      <c r="B9" s="763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F9" s="90"/>
    </row>
    <row r="10" ht="12.75" hidden="1"/>
    <row r="11" ht="12.75" hidden="1"/>
    <row r="13" spans="1:26" s="91" customFormat="1" ht="23.25" customHeight="1">
      <c r="A13" s="773" t="s">
        <v>86</v>
      </c>
      <c r="B13" s="774" t="s">
        <v>87</v>
      </c>
      <c r="C13" s="774"/>
      <c r="D13" s="774"/>
      <c r="E13" s="775" t="s">
        <v>88</v>
      </c>
      <c r="F13" s="775"/>
      <c r="G13" s="775"/>
      <c r="H13" s="776" t="s">
        <v>89</v>
      </c>
      <c r="I13" s="776"/>
      <c r="J13" s="776"/>
      <c r="K13" s="770" t="s">
        <v>90</v>
      </c>
      <c r="L13" s="770"/>
      <c r="M13" s="770"/>
      <c r="N13" s="771" t="s">
        <v>91</v>
      </c>
      <c r="O13" s="771"/>
      <c r="P13" s="771"/>
      <c r="Q13" s="772" t="s">
        <v>92</v>
      </c>
      <c r="R13" s="772"/>
      <c r="S13" s="772"/>
      <c r="T13" s="779" t="s">
        <v>93</v>
      </c>
      <c r="U13" s="779"/>
      <c r="V13" s="779"/>
      <c r="W13" s="777" t="s">
        <v>94</v>
      </c>
      <c r="X13" s="777"/>
      <c r="Y13" s="777"/>
      <c r="Z13" s="778" t="s">
        <v>95</v>
      </c>
    </row>
    <row r="14" spans="1:26" ht="37.5">
      <c r="A14" s="773"/>
      <c r="B14" s="92" t="s">
        <v>96</v>
      </c>
      <c r="C14" s="93" t="s">
        <v>97</v>
      </c>
      <c r="D14" s="94" t="s">
        <v>98</v>
      </c>
      <c r="E14" s="92" t="s">
        <v>96</v>
      </c>
      <c r="F14" s="93" t="s">
        <v>97</v>
      </c>
      <c r="G14" s="95" t="s">
        <v>98</v>
      </c>
      <c r="H14" s="92" t="s">
        <v>96</v>
      </c>
      <c r="I14" s="93" t="s">
        <v>97</v>
      </c>
      <c r="J14" s="96" t="s">
        <v>98</v>
      </c>
      <c r="K14" s="92" t="s">
        <v>96</v>
      </c>
      <c r="L14" s="93" t="s">
        <v>97</v>
      </c>
      <c r="M14" s="97" t="s">
        <v>98</v>
      </c>
      <c r="N14" s="92" t="s">
        <v>96</v>
      </c>
      <c r="O14" s="93" t="s">
        <v>97</v>
      </c>
      <c r="P14" s="98" t="s">
        <v>98</v>
      </c>
      <c r="Q14" s="99" t="s">
        <v>96</v>
      </c>
      <c r="R14" s="93" t="s">
        <v>97</v>
      </c>
      <c r="S14" s="100" t="s">
        <v>98</v>
      </c>
      <c r="T14" s="92" t="s">
        <v>96</v>
      </c>
      <c r="U14" s="93" t="s">
        <v>97</v>
      </c>
      <c r="V14" s="101" t="s">
        <v>98</v>
      </c>
      <c r="W14" s="92" t="s">
        <v>99</v>
      </c>
      <c r="X14" s="93" t="s">
        <v>97</v>
      </c>
      <c r="Y14" s="102" t="s">
        <v>98</v>
      </c>
      <c r="Z14" s="778"/>
    </row>
    <row r="15" spans="1:26" ht="17.25" customHeight="1">
      <c r="A15" s="103" t="s">
        <v>100</v>
      </c>
      <c r="B15" s="104">
        <v>7</v>
      </c>
      <c r="C15" s="105">
        <v>5</v>
      </c>
      <c r="D15" s="106">
        <v>12</v>
      </c>
      <c r="E15" s="104">
        <v>124</v>
      </c>
      <c r="F15" s="105">
        <v>82</v>
      </c>
      <c r="G15" s="107">
        <v>206</v>
      </c>
      <c r="H15" s="104">
        <v>17.7</v>
      </c>
      <c r="I15" s="105">
        <v>16.4</v>
      </c>
      <c r="J15" s="108">
        <v>17.2</v>
      </c>
      <c r="K15" s="104">
        <v>59</v>
      </c>
      <c r="L15" s="105">
        <v>48</v>
      </c>
      <c r="M15" s="109">
        <v>107</v>
      </c>
      <c r="N15" s="104">
        <v>10</v>
      </c>
      <c r="O15" s="105">
        <v>14</v>
      </c>
      <c r="P15" s="110">
        <v>24</v>
      </c>
      <c r="Q15" s="111">
        <v>99</v>
      </c>
      <c r="R15" s="105">
        <v>0</v>
      </c>
      <c r="S15" s="112">
        <v>99</v>
      </c>
      <c r="T15" s="113">
        <v>0.89</v>
      </c>
      <c r="U15" s="114">
        <v>0.58</v>
      </c>
      <c r="V15" s="115">
        <v>0.76</v>
      </c>
      <c r="W15" s="104">
        <v>100</v>
      </c>
      <c r="X15" s="105">
        <v>57</v>
      </c>
      <c r="Y15" s="116">
        <v>157</v>
      </c>
      <c r="Z15" s="117">
        <v>37</v>
      </c>
    </row>
    <row r="16" spans="1:26" ht="17.25" customHeight="1" hidden="1">
      <c r="A16" s="118"/>
      <c r="B16" s="44"/>
      <c r="C16" s="47"/>
      <c r="D16" s="119"/>
      <c r="E16" s="44"/>
      <c r="F16" s="47"/>
      <c r="G16" s="120"/>
      <c r="H16" s="44"/>
      <c r="I16" s="47"/>
      <c r="J16" s="121"/>
      <c r="K16" s="44"/>
      <c r="L16" s="47"/>
      <c r="M16" s="122"/>
      <c r="N16" s="44"/>
      <c r="O16" s="47"/>
      <c r="P16" s="49"/>
      <c r="Q16" s="52"/>
      <c r="R16" s="47"/>
      <c r="S16" s="123"/>
      <c r="T16" s="124"/>
      <c r="U16" s="125"/>
      <c r="V16" s="126"/>
      <c r="W16" s="44"/>
      <c r="X16" s="47"/>
      <c r="Y16" s="127"/>
      <c r="Z16" s="128"/>
    </row>
    <row r="17" spans="1:26" ht="17.25" customHeight="1">
      <c r="A17" s="129" t="s">
        <v>101</v>
      </c>
      <c r="B17" s="50">
        <v>5</v>
      </c>
      <c r="C17" s="57">
        <v>6</v>
      </c>
      <c r="D17" s="130">
        <v>11</v>
      </c>
      <c r="E17" s="59">
        <v>115</v>
      </c>
      <c r="F17" s="57">
        <v>125</v>
      </c>
      <c r="G17" s="131">
        <v>240</v>
      </c>
      <c r="H17" s="50">
        <v>23</v>
      </c>
      <c r="I17" s="734">
        <v>20.8</v>
      </c>
      <c r="J17" s="735">
        <v>21.82</v>
      </c>
      <c r="K17" s="59">
        <v>51</v>
      </c>
      <c r="L17" s="57">
        <v>60</v>
      </c>
      <c r="M17" s="132">
        <v>111</v>
      </c>
      <c r="N17" s="50">
        <v>3</v>
      </c>
      <c r="O17" s="57">
        <v>4</v>
      </c>
      <c r="P17" s="51">
        <v>7</v>
      </c>
      <c r="Q17" s="50">
        <v>98</v>
      </c>
      <c r="R17" s="57">
        <v>4</v>
      </c>
      <c r="S17" s="133">
        <v>102</v>
      </c>
      <c r="T17" s="134">
        <v>0.913</v>
      </c>
      <c r="U17" s="135">
        <v>0.656</v>
      </c>
      <c r="V17" s="136">
        <v>0.7792</v>
      </c>
      <c r="W17" s="59">
        <v>0</v>
      </c>
      <c r="X17" s="57">
        <v>0</v>
      </c>
      <c r="Y17" s="137">
        <v>0</v>
      </c>
      <c r="Z17" s="138">
        <v>20</v>
      </c>
    </row>
    <row r="18" spans="1:26" ht="17.25" customHeight="1">
      <c r="A18" s="129" t="s">
        <v>102</v>
      </c>
      <c r="B18" s="50">
        <v>8</v>
      </c>
      <c r="C18" s="57">
        <v>5</v>
      </c>
      <c r="D18" s="470">
        <v>13</v>
      </c>
      <c r="E18" s="50">
        <v>157</v>
      </c>
      <c r="F18" s="57">
        <v>99</v>
      </c>
      <c r="G18" s="471">
        <v>256</v>
      </c>
      <c r="H18" s="50">
        <v>19.6</v>
      </c>
      <c r="I18" s="57">
        <v>19.8</v>
      </c>
      <c r="J18" s="472">
        <v>19.7</v>
      </c>
      <c r="K18" s="50">
        <v>70</v>
      </c>
      <c r="L18" s="57">
        <v>37</v>
      </c>
      <c r="M18" s="473">
        <v>107</v>
      </c>
      <c r="N18" s="50">
        <v>6</v>
      </c>
      <c r="O18" s="57">
        <v>4</v>
      </c>
      <c r="P18" s="51">
        <v>10</v>
      </c>
      <c r="Q18" s="50">
        <v>148</v>
      </c>
      <c r="R18" s="57">
        <v>7</v>
      </c>
      <c r="S18" s="474">
        <v>155</v>
      </c>
      <c r="T18" s="475">
        <v>0.93</v>
      </c>
      <c r="U18" s="476">
        <v>0.9</v>
      </c>
      <c r="V18" s="477">
        <v>0.918</v>
      </c>
      <c r="W18" s="50">
        <v>115</v>
      </c>
      <c r="X18" s="57">
        <v>71</v>
      </c>
      <c r="Y18" s="478">
        <v>186</v>
      </c>
      <c r="Z18" s="479">
        <v>12</v>
      </c>
    </row>
    <row r="19" spans="1:26" ht="17.25" customHeight="1">
      <c r="A19" s="129" t="s">
        <v>103</v>
      </c>
      <c r="B19" s="520">
        <v>4</v>
      </c>
      <c r="C19" s="521">
        <v>9</v>
      </c>
      <c r="D19" s="522">
        <v>13</v>
      </c>
      <c r="E19" s="520">
        <v>115</v>
      </c>
      <c r="F19" s="521">
        <v>176</v>
      </c>
      <c r="G19" s="523">
        <v>291</v>
      </c>
      <c r="H19" s="520">
        <v>28.75</v>
      </c>
      <c r="I19" s="521">
        <v>19.56</v>
      </c>
      <c r="J19" s="736">
        <v>22.38</v>
      </c>
      <c r="K19" s="520">
        <v>32</v>
      </c>
      <c r="L19" s="521">
        <v>35</v>
      </c>
      <c r="M19" s="524">
        <v>67</v>
      </c>
      <c r="N19" s="520">
        <v>35</v>
      </c>
      <c r="O19" s="521">
        <v>22</v>
      </c>
      <c r="P19" s="525">
        <v>57</v>
      </c>
      <c r="Q19" s="520">
        <v>64</v>
      </c>
      <c r="R19" s="521">
        <v>7</v>
      </c>
      <c r="S19" s="526">
        <v>71</v>
      </c>
      <c r="T19" s="527">
        <v>0.98</v>
      </c>
      <c r="U19" s="528">
        <v>0.8</v>
      </c>
      <c r="V19" s="529">
        <v>0.89</v>
      </c>
      <c r="W19" s="530">
        <v>46</v>
      </c>
      <c r="X19" s="531">
        <v>29</v>
      </c>
      <c r="Y19" s="532">
        <v>75</v>
      </c>
      <c r="Z19" s="533">
        <v>28</v>
      </c>
    </row>
    <row r="20" spans="1:26" ht="17.25" customHeight="1">
      <c r="A20" s="141" t="s">
        <v>104</v>
      </c>
      <c r="B20" s="50">
        <v>7</v>
      </c>
      <c r="C20" s="57">
        <v>6</v>
      </c>
      <c r="D20" s="470">
        <v>13</v>
      </c>
      <c r="E20" s="50">
        <v>129</v>
      </c>
      <c r="F20" s="57">
        <v>90</v>
      </c>
      <c r="G20" s="471">
        <v>219</v>
      </c>
      <c r="H20" s="50">
        <v>18.5</v>
      </c>
      <c r="I20" s="734">
        <v>15</v>
      </c>
      <c r="J20" s="738">
        <v>17</v>
      </c>
      <c r="K20" s="50">
        <v>59</v>
      </c>
      <c r="L20" s="57">
        <v>45</v>
      </c>
      <c r="M20" s="473">
        <v>104</v>
      </c>
      <c r="N20" s="50">
        <v>0</v>
      </c>
      <c r="O20" s="57">
        <v>0</v>
      </c>
      <c r="P20" s="51">
        <v>0</v>
      </c>
      <c r="Q20" s="59">
        <v>120</v>
      </c>
      <c r="R20" s="57">
        <v>15</v>
      </c>
      <c r="S20" s="581">
        <v>135</v>
      </c>
      <c r="T20" s="582">
        <v>0.92</v>
      </c>
      <c r="U20" s="476">
        <v>0.6</v>
      </c>
      <c r="V20" s="583">
        <v>0.76</v>
      </c>
      <c r="W20" s="139">
        <v>119</v>
      </c>
      <c r="X20" s="140">
        <v>19</v>
      </c>
      <c r="Y20" s="584">
        <v>138</v>
      </c>
      <c r="Z20" s="479">
        <v>41</v>
      </c>
    </row>
    <row r="21" spans="1:26" ht="17.25" customHeight="1">
      <c r="A21" s="129" t="s">
        <v>105</v>
      </c>
      <c r="B21" s="538">
        <v>5</v>
      </c>
      <c r="C21" s="539">
        <v>5</v>
      </c>
      <c r="D21" s="618">
        <f>SUM(B21:C21)</f>
        <v>10</v>
      </c>
      <c r="E21" s="538">
        <v>90</v>
      </c>
      <c r="F21" s="539">
        <v>99</v>
      </c>
      <c r="G21" s="619">
        <f>SUM(E21:F21)</f>
        <v>189</v>
      </c>
      <c r="H21" s="620">
        <v>18</v>
      </c>
      <c r="I21" s="542">
        <v>19.9</v>
      </c>
      <c r="J21" s="737">
        <v>18.9</v>
      </c>
      <c r="K21" s="538">
        <v>43</v>
      </c>
      <c r="L21" s="539">
        <v>35</v>
      </c>
      <c r="M21" s="621">
        <f>SUM(K21:L21)</f>
        <v>78</v>
      </c>
      <c r="N21" s="538">
        <v>0</v>
      </c>
      <c r="O21" s="539">
        <v>0</v>
      </c>
      <c r="P21" s="540">
        <f>SUM(N21:O21)</f>
        <v>0</v>
      </c>
      <c r="Q21" s="538">
        <v>69</v>
      </c>
      <c r="R21" s="539">
        <v>9</v>
      </c>
      <c r="S21" s="622">
        <f>SUM(Q21:R21)</f>
        <v>78</v>
      </c>
      <c r="T21" s="739">
        <v>0.8444</v>
      </c>
      <c r="U21" s="740">
        <v>0.544</v>
      </c>
      <c r="V21" s="741">
        <v>0.69</v>
      </c>
      <c r="W21" s="534">
        <v>27</v>
      </c>
      <c r="X21" s="536">
        <v>6</v>
      </c>
      <c r="Y21" s="623">
        <f>SUM(W21:X21)</f>
        <v>33</v>
      </c>
      <c r="Z21" s="624">
        <v>12</v>
      </c>
    </row>
    <row r="22" spans="1:26" ht="17.25" customHeight="1">
      <c r="A22" s="141" t="s">
        <v>106</v>
      </c>
      <c r="B22" s="50">
        <v>6</v>
      </c>
      <c r="C22" s="57">
        <v>5</v>
      </c>
      <c r="D22" s="470">
        <v>11</v>
      </c>
      <c r="E22" s="50">
        <v>128</v>
      </c>
      <c r="F22" s="57">
        <v>86</v>
      </c>
      <c r="G22" s="471">
        <v>214</v>
      </c>
      <c r="H22" s="50">
        <v>21</v>
      </c>
      <c r="I22" s="734">
        <v>17</v>
      </c>
      <c r="J22" s="738">
        <v>19</v>
      </c>
      <c r="K22" s="50">
        <v>67</v>
      </c>
      <c r="L22" s="57">
        <v>49</v>
      </c>
      <c r="M22" s="473">
        <v>116</v>
      </c>
      <c r="N22" s="50">
        <v>5</v>
      </c>
      <c r="O22" s="57">
        <v>5</v>
      </c>
      <c r="P22" s="51">
        <v>10</v>
      </c>
      <c r="Q22" s="59">
        <v>113</v>
      </c>
      <c r="R22" s="57">
        <v>5</v>
      </c>
      <c r="S22" s="581">
        <v>118</v>
      </c>
      <c r="T22" s="582">
        <v>0.898</v>
      </c>
      <c r="U22" s="476">
        <v>0.605</v>
      </c>
      <c r="V22" s="583">
        <v>0.755</v>
      </c>
      <c r="W22" s="139">
        <v>94</v>
      </c>
      <c r="X22" s="140">
        <v>0</v>
      </c>
      <c r="Y22" s="584">
        <v>94</v>
      </c>
      <c r="Z22" s="479">
        <v>22</v>
      </c>
    </row>
    <row r="23" spans="1:26" ht="17.25" customHeight="1">
      <c r="A23" s="141" t="s">
        <v>107</v>
      </c>
      <c r="B23" s="50">
        <v>18</v>
      </c>
      <c r="C23" s="57">
        <v>14</v>
      </c>
      <c r="D23" s="470">
        <v>32</v>
      </c>
      <c r="E23" s="50">
        <v>445</v>
      </c>
      <c r="F23" s="57">
        <v>348</v>
      </c>
      <c r="G23" s="471">
        <v>793</v>
      </c>
      <c r="H23" s="50">
        <v>24.7</v>
      </c>
      <c r="I23" s="57">
        <v>24.8</v>
      </c>
      <c r="J23" s="472">
        <v>24.8</v>
      </c>
      <c r="K23" s="50">
        <v>226</v>
      </c>
      <c r="L23" s="57">
        <v>200</v>
      </c>
      <c r="M23" s="473">
        <v>426</v>
      </c>
      <c r="N23" s="50">
        <v>19</v>
      </c>
      <c r="O23" s="57">
        <v>15</v>
      </c>
      <c r="P23" s="51">
        <v>34</v>
      </c>
      <c r="Q23" s="59">
        <v>419</v>
      </c>
      <c r="R23" s="57">
        <v>27</v>
      </c>
      <c r="S23" s="581">
        <v>446</v>
      </c>
      <c r="T23" s="582">
        <v>0.97</v>
      </c>
      <c r="U23" s="476">
        <v>0.63</v>
      </c>
      <c r="V23" s="583">
        <v>0.82</v>
      </c>
      <c r="W23" s="50">
        <v>262</v>
      </c>
      <c r="X23" s="57">
        <v>144</v>
      </c>
      <c r="Y23" s="478">
        <v>406</v>
      </c>
      <c r="Z23" s="479">
        <v>98</v>
      </c>
    </row>
    <row r="24" spans="1:26" ht="15" customHeight="1" hidden="1">
      <c r="A24" s="142" t="s">
        <v>108</v>
      </c>
      <c r="B24" s="70"/>
      <c r="C24" s="143"/>
      <c r="D24" s="144"/>
      <c r="E24" s="70"/>
      <c r="F24" s="143"/>
      <c r="G24" s="145"/>
      <c r="H24" s="70"/>
      <c r="I24" s="143"/>
      <c r="J24" s="146"/>
      <c r="K24" s="70"/>
      <c r="L24" s="143"/>
      <c r="M24" s="147"/>
      <c r="N24" s="70"/>
      <c r="O24" s="143"/>
      <c r="P24" s="148"/>
      <c r="Q24" s="149"/>
      <c r="R24" s="143"/>
      <c r="S24" s="150"/>
      <c r="T24" s="151"/>
      <c r="U24" s="152"/>
      <c r="V24" s="153"/>
      <c r="W24" s="70"/>
      <c r="X24" s="143"/>
      <c r="Y24" s="154"/>
      <c r="Z24" s="155"/>
    </row>
    <row r="25" spans="1:26" ht="18" customHeight="1">
      <c r="A25" s="156" t="s">
        <v>35</v>
      </c>
      <c r="B25" s="76">
        <f aca="true" t="shared" si="0" ref="B25:G25">SUM(B15:B24)</f>
        <v>60</v>
      </c>
      <c r="C25" s="76">
        <f t="shared" si="0"/>
        <v>55</v>
      </c>
      <c r="D25" s="157">
        <f t="shared" si="0"/>
        <v>115</v>
      </c>
      <c r="E25" s="76">
        <f t="shared" si="0"/>
        <v>1303</v>
      </c>
      <c r="F25" s="76">
        <f t="shared" si="0"/>
        <v>1105</v>
      </c>
      <c r="G25" s="158">
        <f t="shared" si="0"/>
        <v>2408</v>
      </c>
      <c r="H25" s="76">
        <v>21.4</v>
      </c>
      <c r="I25" s="76">
        <v>19.1</v>
      </c>
      <c r="J25" s="159">
        <v>20.1</v>
      </c>
      <c r="K25" s="76">
        <f aca="true" t="shared" si="1" ref="K25:S25">SUM(K15:K24)</f>
        <v>607</v>
      </c>
      <c r="L25" s="76">
        <f t="shared" si="1"/>
        <v>509</v>
      </c>
      <c r="M25" s="160">
        <f t="shared" si="1"/>
        <v>1116</v>
      </c>
      <c r="N25" s="76">
        <f t="shared" si="1"/>
        <v>78</v>
      </c>
      <c r="O25" s="76">
        <f t="shared" si="1"/>
        <v>64</v>
      </c>
      <c r="P25" s="76">
        <f t="shared" si="1"/>
        <v>142</v>
      </c>
      <c r="Q25" s="76">
        <f t="shared" si="1"/>
        <v>1130</v>
      </c>
      <c r="R25" s="76">
        <f t="shared" si="1"/>
        <v>74</v>
      </c>
      <c r="S25" s="161">
        <f t="shared" si="1"/>
        <v>1204</v>
      </c>
      <c r="T25" s="162">
        <v>0.919</v>
      </c>
      <c r="U25" s="163">
        <v>0.68</v>
      </c>
      <c r="V25" s="164">
        <v>0.8</v>
      </c>
      <c r="W25" s="76">
        <f>SUM(W15:W24)</f>
        <v>763</v>
      </c>
      <c r="X25" s="76">
        <f>SUM(X15:X24)</f>
        <v>326</v>
      </c>
      <c r="Y25" s="165">
        <f>SUM(Y15:Y24)</f>
        <v>1089</v>
      </c>
      <c r="Z25" s="166">
        <f>SUM(Z15:Z24)</f>
        <v>270</v>
      </c>
    </row>
    <row r="26" spans="1:26" ht="15" customHeight="1" hidden="1">
      <c r="A26" s="167" t="s">
        <v>109</v>
      </c>
      <c r="B26" s="44"/>
      <c r="C26" s="47"/>
      <c r="D26" s="49"/>
      <c r="E26" s="44"/>
      <c r="F26" s="47"/>
      <c r="G26" s="49"/>
      <c r="H26" s="44"/>
      <c r="I26" s="47"/>
      <c r="J26" s="49"/>
      <c r="K26" s="44"/>
      <c r="L26" s="47"/>
      <c r="M26" s="49"/>
      <c r="N26" s="44"/>
      <c r="O26" s="47"/>
      <c r="P26" s="49"/>
      <c r="Q26" s="52"/>
      <c r="R26" s="47"/>
      <c r="S26" s="48"/>
      <c r="T26" s="168">
        <f>AVERAGE(T15:T25)</f>
        <v>0.9182666666666667</v>
      </c>
      <c r="U26" s="47"/>
      <c r="V26" s="49"/>
      <c r="W26" s="44"/>
      <c r="X26" s="47"/>
      <c r="Y26" s="49"/>
      <c r="Z26" s="169"/>
    </row>
    <row r="27" spans="1:26" ht="15" customHeight="1" hidden="1">
      <c r="A27" s="170" t="s">
        <v>110</v>
      </c>
      <c r="B27" s="50"/>
      <c r="C27" s="57"/>
      <c r="D27" s="51"/>
      <c r="E27" s="50"/>
      <c r="F27" s="57"/>
      <c r="G27" s="51"/>
      <c r="H27" s="50"/>
      <c r="I27" s="57"/>
      <c r="J27" s="51"/>
      <c r="K27" s="50"/>
      <c r="L27" s="57"/>
      <c r="M27" s="51"/>
      <c r="N27" s="50"/>
      <c r="O27" s="57"/>
      <c r="P27" s="51"/>
      <c r="Q27" s="59"/>
      <c r="R27" s="57"/>
      <c r="S27" s="58"/>
      <c r="T27" s="50"/>
      <c r="U27" s="57"/>
      <c r="V27" s="51"/>
      <c r="W27" s="50"/>
      <c r="X27" s="57"/>
      <c r="Y27" s="51"/>
      <c r="Z27" s="171"/>
    </row>
    <row r="28" spans="1:26" ht="15" customHeight="1" hidden="1">
      <c r="A28" s="170" t="s">
        <v>111</v>
      </c>
      <c r="B28" s="50"/>
      <c r="C28" s="57"/>
      <c r="D28" s="51"/>
      <c r="E28" s="50"/>
      <c r="F28" s="57"/>
      <c r="G28" s="51"/>
      <c r="H28" s="50"/>
      <c r="I28" s="57"/>
      <c r="J28" s="51"/>
      <c r="K28" s="50"/>
      <c r="L28" s="57"/>
      <c r="M28" s="51"/>
      <c r="N28" s="50"/>
      <c r="O28" s="57"/>
      <c r="P28" s="51"/>
      <c r="Q28" s="59"/>
      <c r="R28" s="57"/>
      <c r="S28" s="58"/>
      <c r="T28" s="50"/>
      <c r="U28" s="57"/>
      <c r="V28" s="51"/>
      <c r="W28" s="50"/>
      <c r="X28" s="57"/>
      <c r="Y28" s="51"/>
      <c r="Z28" s="171"/>
    </row>
    <row r="29" spans="1:26" ht="15" customHeight="1" hidden="1">
      <c r="A29" s="172" t="s">
        <v>112</v>
      </c>
      <c r="B29" s="66"/>
      <c r="C29" s="63"/>
      <c r="D29" s="67"/>
      <c r="E29" s="66"/>
      <c r="F29" s="63"/>
      <c r="G29" s="67"/>
      <c r="H29" s="66"/>
      <c r="I29" s="63"/>
      <c r="J29" s="67"/>
      <c r="K29" s="66"/>
      <c r="L29" s="63"/>
      <c r="M29" s="67"/>
      <c r="N29" s="66"/>
      <c r="O29" s="63"/>
      <c r="P29" s="67"/>
      <c r="Q29" s="72"/>
      <c r="R29" s="63"/>
      <c r="S29" s="64"/>
      <c r="T29" s="66"/>
      <c r="U29" s="63"/>
      <c r="V29" s="67"/>
      <c r="W29" s="66"/>
      <c r="X29" s="63"/>
      <c r="Y29" s="67"/>
      <c r="Z29" s="173"/>
    </row>
    <row r="30" spans="1:26" ht="15" customHeight="1" hidden="1">
      <c r="A30" s="156" t="s">
        <v>35</v>
      </c>
      <c r="B30" s="174"/>
      <c r="C30" s="175"/>
      <c r="D30" s="176"/>
      <c r="E30" s="174"/>
      <c r="F30" s="175"/>
      <c r="G30" s="176"/>
      <c r="H30" s="174"/>
      <c r="I30" s="175"/>
      <c r="J30" s="176"/>
      <c r="K30" s="174"/>
      <c r="L30" s="175"/>
      <c r="M30" s="176"/>
      <c r="N30" s="174"/>
      <c r="O30" s="175"/>
      <c r="P30" s="176"/>
      <c r="Q30" s="177"/>
      <c r="R30" s="175"/>
      <c r="S30" s="178"/>
      <c r="T30" s="174"/>
      <c r="U30" s="175"/>
      <c r="V30" s="176"/>
      <c r="W30" s="174"/>
      <c r="X30" s="175"/>
      <c r="Y30" s="176"/>
      <c r="Z30" s="179"/>
    </row>
    <row r="31" spans="1:26" ht="15" customHeight="1" hidden="1">
      <c r="A31" s="167" t="s">
        <v>113</v>
      </c>
      <c r="B31" s="44"/>
      <c r="C31" s="47"/>
      <c r="D31" s="49"/>
      <c r="E31" s="44"/>
      <c r="F31" s="47"/>
      <c r="G31" s="49"/>
      <c r="H31" s="44"/>
      <c r="I31" s="47"/>
      <c r="J31" s="49"/>
      <c r="K31" s="44"/>
      <c r="L31" s="47"/>
      <c r="M31" s="49"/>
      <c r="N31" s="44"/>
      <c r="O31" s="47"/>
      <c r="P31" s="49"/>
      <c r="Q31" s="52"/>
      <c r="R31" s="47"/>
      <c r="S31" s="48"/>
      <c r="T31" s="44"/>
      <c r="U31" s="47"/>
      <c r="V31" s="49"/>
      <c r="W31" s="44"/>
      <c r="X31" s="47"/>
      <c r="Y31" s="49"/>
      <c r="Z31" s="169"/>
    </row>
    <row r="32" spans="1:26" ht="15" customHeight="1" hidden="1">
      <c r="A32" s="172" t="s">
        <v>114</v>
      </c>
      <c r="B32" s="66"/>
      <c r="C32" s="63"/>
      <c r="D32" s="67"/>
      <c r="E32" s="66"/>
      <c r="F32" s="63"/>
      <c r="G32" s="67"/>
      <c r="H32" s="66"/>
      <c r="I32" s="63"/>
      <c r="J32" s="67"/>
      <c r="K32" s="66"/>
      <c r="L32" s="63"/>
      <c r="M32" s="67"/>
      <c r="N32" s="66"/>
      <c r="O32" s="63"/>
      <c r="P32" s="67"/>
      <c r="Q32" s="72"/>
      <c r="R32" s="63"/>
      <c r="S32" s="64"/>
      <c r="T32" s="66"/>
      <c r="U32" s="63"/>
      <c r="V32" s="67"/>
      <c r="W32" s="66"/>
      <c r="X32" s="63"/>
      <c r="Y32" s="67"/>
      <c r="Z32" s="173"/>
    </row>
    <row r="33" spans="1:26" ht="15" customHeight="1" hidden="1">
      <c r="A33" s="156" t="s">
        <v>35</v>
      </c>
      <c r="B33" s="174"/>
      <c r="C33" s="175"/>
      <c r="D33" s="176"/>
      <c r="E33" s="174"/>
      <c r="F33" s="175"/>
      <c r="G33" s="176"/>
      <c r="H33" s="174"/>
      <c r="I33" s="175"/>
      <c r="J33" s="176"/>
      <c r="K33" s="174"/>
      <c r="L33" s="175"/>
      <c r="M33" s="176"/>
      <c r="N33" s="174"/>
      <c r="O33" s="175"/>
      <c r="P33" s="176"/>
      <c r="Q33" s="177"/>
      <c r="R33" s="175"/>
      <c r="S33" s="178"/>
      <c r="T33" s="174"/>
      <c r="U33" s="175"/>
      <c r="V33" s="176"/>
      <c r="W33" s="174"/>
      <c r="X33" s="175"/>
      <c r="Y33" s="176"/>
      <c r="Z33" s="179"/>
    </row>
    <row r="34" spans="1:26" ht="15" customHeight="1" hidden="1">
      <c r="A34" s="180" t="s">
        <v>115</v>
      </c>
      <c r="B34" s="181"/>
      <c r="C34" s="182"/>
      <c r="D34" s="183"/>
      <c r="E34" s="181"/>
      <c r="F34" s="182"/>
      <c r="G34" s="183"/>
      <c r="H34" s="181"/>
      <c r="I34" s="182"/>
      <c r="J34" s="183"/>
      <c r="K34" s="181"/>
      <c r="L34" s="182"/>
      <c r="M34" s="183"/>
      <c r="N34" s="181"/>
      <c r="O34" s="182"/>
      <c r="P34" s="183"/>
      <c r="Q34" s="184"/>
      <c r="R34" s="182"/>
      <c r="S34" s="185"/>
      <c r="T34" s="181"/>
      <c r="U34" s="182"/>
      <c r="V34" s="183"/>
      <c r="W34" s="181"/>
      <c r="X34" s="182"/>
      <c r="Y34" s="183"/>
      <c r="Z34" s="186"/>
    </row>
    <row r="35" ht="12.75">
      <c r="T35" s="187"/>
    </row>
    <row r="37" spans="1:16" ht="15.75">
      <c r="A37" s="760" t="s">
        <v>116</v>
      </c>
      <c r="B37" s="760"/>
      <c r="C37" s="760"/>
      <c r="D37" s="760"/>
      <c r="E37" s="760"/>
      <c r="F37" s="760"/>
      <c r="G37" s="760"/>
      <c r="H37" s="760"/>
      <c r="I37" s="760"/>
      <c r="J37" s="760"/>
      <c r="K37" s="760"/>
      <c r="L37" s="760"/>
      <c r="M37" s="760"/>
      <c r="N37" s="760"/>
      <c r="O37" s="760"/>
      <c r="P37" s="1"/>
    </row>
  </sheetData>
  <sheetProtection selectLockedCells="1" selectUnlockedCells="1"/>
  <mergeCells count="15">
    <mergeCell ref="W13:Y13"/>
    <mergeCell ref="Z13:Z14"/>
    <mergeCell ref="T13:V13"/>
    <mergeCell ref="A4:Z4"/>
    <mergeCell ref="A5:Z5"/>
    <mergeCell ref="A7:Z7"/>
    <mergeCell ref="A9:Z9"/>
    <mergeCell ref="A37:O37"/>
    <mergeCell ref="K13:M13"/>
    <mergeCell ref="N13:P13"/>
    <mergeCell ref="Q13:S13"/>
    <mergeCell ref="A13:A14"/>
    <mergeCell ref="B13:D13"/>
    <mergeCell ref="E13:G13"/>
    <mergeCell ref="H13:J13"/>
  </mergeCells>
  <printOptions/>
  <pageMargins left="0.2" right="0.22013888888888888" top="0.4701388888888889" bottom="0.2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35"/>
  <sheetViews>
    <sheetView workbookViewId="0" topLeftCell="A1">
      <selection activeCell="V45" sqref="V45"/>
    </sheetView>
  </sheetViews>
  <sheetFormatPr defaultColWidth="9.00390625" defaultRowHeight="12.75"/>
  <cols>
    <col min="1" max="1" width="13.375" style="85" customWidth="1"/>
    <col min="2" max="2" width="5.75390625" style="85" customWidth="1"/>
    <col min="3" max="3" width="10.625" style="748" customWidth="1"/>
    <col min="4" max="4" width="6.00390625" style="85" customWidth="1"/>
    <col min="5" max="5" width="6.125" style="85" customWidth="1"/>
    <col min="6" max="6" width="5.875" style="85" customWidth="1"/>
    <col min="7" max="8" width="6.25390625" style="85" customWidth="1"/>
    <col min="9" max="9" width="6.125" style="85" customWidth="1"/>
    <col min="10" max="10" width="6.00390625" style="85" customWidth="1"/>
    <col min="11" max="11" width="5.375" style="85" customWidth="1"/>
    <col min="12" max="12" width="5.125" style="85" customWidth="1"/>
    <col min="13" max="13" width="5.625" style="85" customWidth="1"/>
    <col min="14" max="14" width="7.125" style="85" customWidth="1"/>
    <col min="15" max="15" width="6.00390625" style="85" customWidth="1"/>
    <col min="16" max="16" width="7.375" style="85" customWidth="1"/>
    <col min="17" max="17" width="4.875" style="85" customWidth="1"/>
    <col min="18" max="18" width="8.00390625" style="85" customWidth="1"/>
    <col min="19" max="19" width="5.25390625" style="85" customWidth="1"/>
    <col min="20" max="16384" width="9.125" style="85" customWidth="1"/>
  </cols>
  <sheetData>
    <row r="4" spans="1:19" ht="27">
      <c r="A4" s="761" t="s">
        <v>117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</row>
    <row r="5" spans="1:19" ht="16.5">
      <c r="A5" s="762" t="s">
        <v>118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</row>
    <row r="6" spans="1:19" ht="12.75">
      <c r="A6" s="89"/>
      <c r="B6" s="89"/>
      <c r="C6" s="747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.75">
      <c r="A7" s="763" t="s">
        <v>119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</row>
    <row r="8" spans="1:25" ht="15.75">
      <c r="A8" s="763" t="s">
        <v>120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Y8" s="188"/>
    </row>
    <row r="9" ht="12.75">
      <c r="Y9" s="188"/>
    </row>
    <row r="12" spans="1:19" ht="25.5" customHeight="1">
      <c r="A12" s="769" t="s">
        <v>86</v>
      </c>
      <c r="B12" s="781" t="s">
        <v>121</v>
      </c>
      <c r="C12" s="781"/>
      <c r="D12" s="781"/>
      <c r="E12" s="781"/>
      <c r="F12" s="781"/>
      <c r="G12" s="782" t="s">
        <v>122</v>
      </c>
      <c r="H12" s="782"/>
      <c r="I12" s="782"/>
      <c r="J12" s="783" t="s">
        <v>123</v>
      </c>
      <c r="K12" s="783"/>
      <c r="L12" s="774" t="s">
        <v>124</v>
      </c>
      <c r="M12" s="774"/>
      <c r="N12" s="779" t="s">
        <v>125</v>
      </c>
      <c r="O12" s="779"/>
      <c r="P12" s="779"/>
      <c r="Q12" s="779"/>
      <c r="R12" s="779"/>
      <c r="S12" s="779"/>
    </row>
    <row r="13" spans="1:19" ht="54" customHeight="1">
      <c r="A13" s="769"/>
      <c r="B13" s="189" t="s">
        <v>126</v>
      </c>
      <c r="C13" s="749" t="s">
        <v>127</v>
      </c>
      <c r="D13" s="190" t="s">
        <v>128</v>
      </c>
      <c r="E13" s="191" t="s">
        <v>129</v>
      </c>
      <c r="F13" s="192" t="s">
        <v>130</v>
      </c>
      <c r="G13" s="189" t="s">
        <v>131</v>
      </c>
      <c r="H13" s="191" t="s">
        <v>132</v>
      </c>
      <c r="I13" s="192" t="s">
        <v>133</v>
      </c>
      <c r="J13" s="189" t="s">
        <v>134</v>
      </c>
      <c r="K13" s="192" t="s">
        <v>135</v>
      </c>
      <c r="L13" s="189" t="s">
        <v>134</v>
      </c>
      <c r="M13" s="192" t="s">
        <v>136</v>
      </c>
      <c r="N13" s="189" t="s">
        <v>137</v>
      </c>
      <c r="O13" s="191" t="s">
        <v>138</v>
      </c>
      <c r="P13" s="191" t="s">
        <v>139</v>
      </c>
      <c r="Q13" s="191" t="s">
        <v>138</v>
      </c>
      <c r="R13" s="191" t="s">
        <v>140</v>
      </c>
      <c r="S13" s="193" t="s">
        <v>138</v>
      </c>
    </row>
    <row r="14" spans="1:19" s="205" customFormat="1" ht="15" customHeight="1">
      <c r="A14" s="194" t="s">
        <v>141</v>
      </c>
      <c r="B14" s="195">
        <v>206</v>
      </c>
      <c r="C14" s="742">
        <v>100</v>
      </c>
      <c r="D14" s="196">
        <v>0</v>
      </c>
      <c r="E14" s="197">
        <v>24</v>
      </c>
      <c r="F14" s="198">
        <v>28</v>
      </c>
      <c r="G14" s="199">
        <v>3</v>
      </c>
      <c r="H14" s="200">
        <v>0</v>
      </c>
      <c r="I14" s="201">
        <v>0</v>
      </c>
      <c r="J14" s="199">
        <v>14</v>
      </c>
      <c r="K14" s="201">
        <v>78</v>
      </c>
      <c r="L14" s="199">
        <v>2</v>
      </c>
      <c r="M14" s="201">
        <v>1</v>
      </c>
      <c r="N14" s="202">
        <v>8407</v>
      </c>
      <c r="O14" s="203">
        <v>46.19</v>
      </c>
      <c r="P14" s="200">
        <v>9</v>
      </c>
      <c r="Q14" s="203">
        <v>0.05</v>
      </c>
      <c r="R14" s="204">
        <v>8416</v>
      </c>
      <c r="S14" s="744">
        <v>46.24</v>
      </c>
    </row>
    <row r="15" spans="1:19" s="205" customFormat="1" ht="15" customHeight="1">
      <c r="A15" s="206" t="s">
        <v>101</v>
      </c>
      <c r="B15" s="207">
        <v>240</v>
      </c>
      <c r="C15" s="208">
        <v>100</v>
      </c>
      <c r="D15" s="209">
        <v>0</v>
      </c>
      <c r="E15" s="210">
        <v>0</v>
      </c>
      <c r="F15" s="211">
        <v>1</v>
      </c>
      <c r="G15" s="212">
        <v>3</v>
      </c>
      <c r="H15" s="213">
        <v>1</v>
      </c>
      <c r="I15" s="214">
        <v>2</v>
      </c>
      <c r="J15" s="215">
        <v>107</v>
      </c>
      <c r="K15" s="216">
        <v>31</v>
      </c>
      <c r="L15" s="212">
        <v>13</v>
      </c>
      <c r="M15" s="214">
        <v>12</v>
      </c>
      <c r="N15" s="217">
        <v>12573</v>
      </c>
      <c r="O15" s="219">
        <v>52.39</v>
      </c>
      <c r="P15" s="213">
        <v>230</v>
      </c>
      <c r="Q15" s="219">
        <v>0.96</v>
      </c>
      <c r="R15" s="218">
        <v>12803</v>
      </c>
      <c r="S15" s="745">
        <v>53.35</v>
      </c>
    </row>
    <row r="16" spans="1:19" s="205" customFormat="1" ht="15" customHeight="1">
      <c r="A16" s="206" t="s">
        <v>102</v>
      </c>
      <c r="B16" s="207">
        <v>256</v>
      </c>
      <c r="C16" s="673">
        <v>100</v>
      </c>
      <c r="D16" s="480">
        <v>0</v>
      </c>
      <c r="E16" s="210">
        <v>18</v>
      </c>
      <c r="F16" s="211">
        <v>2</v>
      </c>
      <c r="G16" s="215">
        <v>2</v>
      </c>
      <c r="H16" s="213">
        <v>0</v>
      </c>
      <c r="I16" s="216">
        <v>0</v>
      </c>
      <c r="J16" s="215">
        <v>19</v>
      </c>
      <c r="K16" s="216">
        <v>52</v>
      </c>
      <c r="L16" s="215">
        <v>4</v>
      </c>
      <c r="M16" s="216">
        <v>12</v>
      </c>
      <c r="N16" s="217">
        <v>8648</v>
      </c>
      <c r="O16" s="219">
        <v>40.54</v>
      </c>
      <c r="P16" s="213">
        <v>0</v>
      </c>
      <c r="Q16" s="219">
        <v>0</v>
      </c>
      <c r="R16" s="218">
        <v>8648</v>
      </c>
      <c r="S16" s="674">
        <v>40.54</v>
      </c>
    </row>
    <row r="17" spans="1:19" s="205" customFormat="1" ht="15" customHeight="1">
      <c r="A17" s="206" t="s">
        <v>103</v>
      </c>
      <c r="B17" s="534">
        <v>291</v>
      </c>
      <c r="C17" s="750">
        <v>100</v>
      </c>
      <c r="D17" s="535">
        <v>0</v>
      </c>
      <c r="E17" s="536">
        <v>9</v>
      </c>
      <c r="F17" s="537">
        <v>5</v>
      </c>
      <c r="G17" s="538">
        <f>9</f>
        <v>9</v>
      </c>
      <c r="H17" s="539">
        <f>2</f>
        <v>2</v>
      </c>
      <c r="I17" s="540">
        <f>3</f>
        <v>3</v>
      </c>
      <c r="J17" s="538">
        <f>23+36+42</f>
        <v>101</v>
      </c>
      <c r="K17" s="540">
        <f>29</f>
        <v>29</v>
      </c>
      <c r="L17" s="538">
        <f>15+18+10</f>
        <v>43</v>
      </c>
      <c r="M17" s="540">
        <f>8+11+11</f>
        <v>30</v>
      </c>
      <c r="N17" s="541">
        <f>740+620+1376+1101+1305+1053+1224+1997+666+803+902+1759+620</f>
        <v>14166</v>
      </c>
      <c r="O17" s="542">
        <f>14166/291</f>
        <v>48.68041237113402</v>
      </c>
      <c r="P17" s="539">
        <f>2+338+151+9+10+151+25+256</f>
        <v>942</v>
      </c>
      <c r="Q17" s="542">
        <f>942/291</f>
        <v>3.2371134020618557</v>
      </c>
      <c r="R17" s="543">
        <f>N17+P17</f>
        <v>15108</v>
      </c>
      <c r="S17" s="625">
        <f>R17/291</f>
        <v>51.91752577319588</v>
      </c>
    </row>
    <row r="18" spans="1:19" s="205" customFormat="1" ht="15" customHeight="1">
      <c r="A18" s="206" t="s">
        <v>104</v>
      </c>
      <c r="B18" s="207">
        <v>219</v>
      </c>
      <c r="C18" s="673">
        <v>100</v>
      </c>
      <c r="D18" s="480">
        <v>0</v>
      </c>
      <c r="E18" s="210">
        <v>0</v>
      </c>
      <c r="F18" s="211">
        <v>2</v>
      </c>
      <c r="G18" s="215">
        <v>3</v>
      </c>
      <c r="H18" s="213">
        <v>0</v>
      </c>
      <c r="I18" s="216">
        <v>0</v>
      </c>
      <c r="J18" s="215">
        <v>42</v>
      </c>
      <c r="K18" s="216">
        <v>40</v>
      </c>
      <c r="L18" s="215">
        <v>7</v>
      </c>
      <c r="M18" s="216">
        <v>9</v>
      </c>
      <c r="N18" s="217">
        <v>14662</v>
      </c>
      <c r="O18" s="219">
        <v>66.94</v>
      </c>
      <c r="P18" s="213">
        <v>4</v>
      </c>
      <c r="Q18" s="219">
        <v>0</v>
      </c>
      <c r="R18" s="218">
        <v>14666</v>
      </c>
      <c r="S18" s="674">
        <v>67</v>
      </c>
    </row>
    <row r="19" spans="1:19" s="205" customFormat="1" ht="15" customHeight="1">
      <c r="A19" s="206" t="s">
        <v>105</v>
      </c>
      <c r="B19" s="534">
        <v>188</v>
      </c>
      <c r="C19" s="751">
        <v>99.5</v>
      </c>
      <c r="D19" s="535">
        <v>1</v>
      </c>
      <c r="E19" s="536">
        <v>1</v>
      </c>
      <c r="F19" s="537">
        <v>4</v>
      </c>
      <c r="G19" s="538">
        <v>12</v>
      </c>
      <c r="H19" s="539">
        <v>5</v>
      </c>
      <c r="I19" s="540">
        <v>2</v>
      </c>
      <c r="J19" s="538">
        <v>16</v>
      </c>
      <c r="K19" s="540">
        <v>10</v>
      </c>
      <c r="L19" s="538">
        <v>6</v>
      </c>
      <c r="M19" s="540">
        <v>15</v>
      </c>
      <c r="N19" s="541">
        <v>18595</v>
      </c>
      <c r="O19" s="542">
        <f>N19/189</f>
        <v>98.3862433862434</v>
      </c>
      <c r="P19" s="539">
        <v>1015</v>
      </c>
      <c r="Q19" s="542">
        <f>P19/189</f>
        <v>5.37037037037037</v>
      </c>
      <c r="R19" s="543">
        <v>19610</v>
      </c>
      <c r="S19" s="625">
        <f>R19/189</f>
        <v>103.75661375661376</v>
      </c>
    </row>
    <row r="20" spans="1:19" s="205" customFormat="1" ht="15" customHeight="1">
      <c r="A20" s="206" t="s">
        <v>106</v>
      </c>
      <c r="B20" s="207">
        <v>214</v>
      </c>
      <c r="C20" s="673">
        <v>100</v>
      </c>
      <c r="D20" s="480">
        <v>0</v>
      </c>
      <c r="E20" s="210">
        <v>10</v>
      </c>
      <c r="F20" s="211">
        <v>2</v>
      </c>
      <c r="G20" s="215">
        <v>1</v>
      </c>
      <c r="H20" s="213">
        <v>1</v>
      </c>
      <c r="I20" s="216">
        <v>0</v>
      </c>
      <c r="J20" s="215">
        <v>25</v>
      </c>
      <c r="K20" s="216">
        <v>23</v>
      </c>
      <c r="L20" s="215">
        <v>1</v>
      </c>
      <c r="M20" s="216">
        <v>8</v>
      </c>
      <c r="N20" s="217">
        <v>16541</v>
      </c>
      <c r="O20" s="219">
        <v>78.77</v>
      </c>
      <c r="P20" s="213">
        <v>322</v>
      </c>
      <c r="Q20" s="219">
        <v>1.53</v>
      </c>
      <c r="R20" s="220">
        <v>16338</v>
      </c>
      <c r="S20" s="674">
        <v>77.8</v>
      </c>
    </row>
    <row r="21" spans="1:19" s="205" customFormat="1" ht="15" customHeight="1">
      <c r="A21" s="206" t="s">
        <v>107</v>
      </c>
      <c r="B21" s="207">
        <v>793</v>
      </c>
      <c r="C21" s="673">
        <v>100</v>
      </c>
      <c r="D21" s="480">
        <v>0</v>
      </c>
      <c r="E21" s="210">
        <v>16</v>
      </c>
      <c r="F21" s="211">
        <v>0</v>
      </c>
      <c r="G21" s="215">
        <v>3</v>
      </c>
      <c r="H21" s="213">
        <v>0</v>
      </c>
      <c r="I21" s="216">
        <v>0</v>
      </c>
      <c r="J21" s="215">
        <v>95</v>
      </c>
      <c r="K21" s="216">
        <v>169</v>
      </c>
      <c r="L21" s="215">
        <v>11</v>
      </c>
      <c r="M21" s="216">
        <v>23</v>
      </c>
      <c r="N21" s="215">
        <v>32903</v>
      </c>
      <c r="O21" s="219">
        <v>43.35</v>
      </c>
      <c r="P21" s="213">
        <v>17</v>
      </c>
      <c r="Q21" s="219">
        <v>0.02</v>
      </c>
      <c r="R21" s="213">
        <v>32920</v>
      </c>
      <c r="S21" s="674">
        <v>43.35</v>
      </c>
    </row>
    <row r="22" spans="1:19" s="205" customFormat="1" ht="15" customHeight="1" hidden="1">
      <c r="A22" s="221" t="s">
        <v>108</v>
      </c>
      <c r="B22" s="222"/>
      <c r="C22" s="752"/>
      <c r="D22" s="223"/>
      <c r="E22" s="224"/>
      <c r="F22" s="225"/>
      <c r="G22" s="226"/>
      <c r="H22" s="227"/>
      <c r="I22" s="228"/>
      <c r="J22" s="226"/>
      <c r="K22" s="228"/>
      <c r="L22" s="226"/>
      <c r="M22" s="228"/>
      <c r="N22" s="226"/>
      <c r="O22" s="227"/>
      <c r="P22" s="227"/>
      <c r="Q22" s="227"/>
      <c r="R22" s="227"/>
      <c r="S22" s="229"/>
    </row>
    <row r="23" spans="1:19" s="205" customFormat="1" ht="22.5" customHeight="1">
      <c r="A23" s="230" t="s">
        <v>35</v>
      </c>
      <c r="B23" s="231">
        <f>SUM(B14:B22)</f>
        <v>2407</v>
      </c>
      <c r="C23" s="753">
        <v>99.9</v>
      </c>
      <c r="D23" s="232">
        <f aca="true" t="shared" si="0" ref="D23:N23">SUM(D14:D22)</f>
        <v>1</v>
      </c>
      <c r="E23" s="233">
        <f t="shared" si="0"/>
        <v>78</v>
      </c>
      <c r="F23" s="234">
        <f t="shared" si="0"/>
        <v>44</v>
      </c>
      <c r="G23" s="235">
        <f t="shared" si="0"/>
        <v>36</v>
      </c>
      <c r="H23" s="236">
        <f t="shared" si="0"/>
        <v>9</v>
      </c>
      <c r="I23" s="237">
        <f t="shared" si="0"/>
        <v>7</v>
      </c>
      <c r="J23" s="235">
        <f t="shared" si="0"/>
        <v>419</v>
      </c>
      <c r="K23" s="235">
        <f t="shared" si="0"/>
        <v>432</v>
      </c>
      <c r="L23" s="235">
        <f t="shared" si="0"/>
        <v>87</v>
      </c>
      <c r="M23" s="235">
        <f t="shared" si="0"/>
        <v>110</v>
      </c>
      <c r="N23" s="235">
        <f t="shared" si="0"/>
        <v>126495</v>
      </c>
      <c r="O23" s="743">
        <v>59.4</v>
      </c>
      <c r="P23" s="236">
        <f>SUM(P14:P22)</f>
        <v>2539</v>
      </c>
      <c r="Q23" s="238">
        <v>1.4</v>
      </c>
      <c r="R23" s="239">
        <f>SUM(R14:R22)</f>
        <v>128509</v>
      </c>
      <c r="S23" s="746">
        <v>60.5</v>
      </c>
    </row>
    <row r="24" spans="1:19" s="205" customFormat="1" ht="15" customHeight="1" hidden="1">
      <c r="A24" s="194" t="s">
        <v>109</v>
      </c>
      <c r="B24" s="199"/>
      <c r="C24" s="203"/>
      <c r="D24" s="200"/>
      <c r="E24" s="200"/>
      <c r="F24" s="201"/>
      <c r="G24" s="199"/>
      <c r="H24" s="200"/>
      <c r="I24" s="201"/>
      <c r="J24" s="199"/>
      <c r="K24" s="201"/>
      <c r="L24" s="199"/>
      <c r="M24" s="201"/>
      <c r="N24" s="199"/>
      <c r="O24" s="200"/>
      <c r="P24" s="200"/>
      <c r="Q24" s="200"/>
      <c r="R24" s="200"/>
      <c r="S24" s="240"/>
    </row>
    <row r="25" spans="1:19" s="205" customFormat="1" ht="15" customHeight="1" hidden="1">
      <c r="A25" s="206" t="s">
        <v>110</v>
      </c>
      <c r="B25" s="215"/>
      <c r="C25" s="219"/>
      <c r="D25" s="213"/>
      <c r="E25" s="213"/>
      <c r="F25" s="216"/>
      <c r="G25" s="215"/>
      <c r="H25" s="213"/>
      <c r="I25" s="216"/>
      <c r="J25" s="215"/>
      <c r="K25" s="216"/>
      <c r="L25" s="215"/>
      <c r="M25" s="216"/>
      <c r="N25" s="215"/>
      <c r="O25" s="213"/>
      <c r="P25" s="213"/>
      <c r="Q25" s="213"/>
      <c r="R25" s="213"/>
      <c r="S25" s="214"/>
    </row>
    <row r="26" spans="1:19" s="205" customFormat="1" ht="15" customHeight="1" hidden="1">
      <c r="A26" s="206" t="s">
        <v>111</v>
      </c>
      <c r="B26" s="215"/>
      <c r="C26" s="219"/>
      <c r="D26" s="213"/>
      <c r="E26" s="213"/>
      <c r="F26" s="216"/>
      <c r="G26" s="215"/>
      <c r="H26" s="213"/>
      <c r="I26" s="216"/>
      <c r="J26" s="215"/>
      <c r="K26" s="216"/>
      <c r="L26" s="215"/>
      <c r="M26" s="216"/>
      <c r="N26" s="215"/>
      <c r="O26" s="213"/>
      <c r="P26" s="213"/>
      <c r="Q26" s="213"/>
      <c r="R26" s="213"/>
      <c r="S26" s="214"/>
    </row>
    <row r="27" spans="1:19" s="205" customFormat="1" ht="15" customHeight="1" hidden="1">
      <c r="A27" s="221" t="s">
        <v>112</v>
      </c>
      <c r="B27" s="226"/>
      <c r="C27" s="754"/>
      <c r="D27" s="227"/>
      <c r="E27" s="227"/>
      <c r="F27" s="228"/>
      <c r="G27" s="226"/>
      <c r="H27" s="227"/>
      <c r="I27" s="228"/>
      <c r="J27" s="226"/>
      <c r="K27" s="228"/>
      <c r="L27" s="226"/>
      <c r="M27" s="228"/>
      <c r="N27" s="226"/>
      <c r="O27" s="227"/>
      <c r="P27" s="227"/>
      <c r="Q27" s="227"/>
      <c r="R27" s="227"/>
      <c r="S27" s="241"/>
    </row>
    <row r="28" spans="1:19" s="205" customFormat="1" ht="15" customHeight="1" hidden="1">
      <c r="A28" s="230" t="s">
        <v>35</v>
      </c>
      <c r="B28" s="242"/>
      <c r="C28" s="755"/>
      <c r="D28" s="243"/>
      <c r="E28" s="243"/>
      <c r="F28" s="244"/>
      <c r="G28" s="242"/>
      <c r="H28" s="243"/>
      <c r="I28" s="244"/>
      <c r="J28" s="242"/>
      <c r="K28" s="244"/>
      <c r="L28" s="242"/>
      <c r="M28" s="244"/>
      <c r="N28" s="242"/>
      <c r="O28" s="243"/>
      <c r="P28" s="243"/>
      <c r="Q28" s="243"/>
      <c r="R28" s="243"/>
      <c r="S28" s="245"/>
    </row>
    <row r="29" spans="1:19" s="205" customFormat="1" ht="15" customHeight="1" hidden="1">
      <c r="A29" s="246" t="s">
        <v>113</v>
      </c>
      <c r="B29" s="247"/>
      <c r="C29" s="756"/>
      <c r="D29" s="248"/>
      <c r="E29" s="248"/>
      <c r="F29" s="249"/>
      <c r="G29" s="247"/>
      <c r="H29" s="248"/>
      <c r="I29" s="249"/>
      <c r="J29" s="247"/>
      <c r="K29" s="249"/>
      <c r="L29" s="247"/>
      <c r="M29" s="249"/>
      <c r="N29" s="247"/>
      <c r="O29" s="248"/>
      <c r="P29" s="248"/>
      <c r="Q29" s="248"/>
      <c r="R29" s="248"/>
      <c r="S29" s="250"/>
    </row>
    <row r="30" spans="1:19" s="205" customFormat="1" ht="15" customHeight="1" hidden="1">
      <c r="A30" s="221" t="s">
        <v>114</v>
      </c>
      <c r="B30" s="226"/>
      <c r="C30" s="754"/>
      <c r="D30" s="227"/>
      <c r="E30" s="227"/>
      <c r="F30" s="228"/>
      <c r="G30" s="226"/>
      <c r="H30" s="227"/>
      <c r="I30" s="228"/>
      <c r="J30" s="226"/>
      <c r="K30" s="228"/>
      <c r="L30" s="226"/>
      <c r="M30" s="228"/>
      <c r="N30" s="226"/>
      <c r="O30" s="227"/>
      <c r="P30" s="227"/>
      <c r="Q30" s="227"/>
      <c r="R30" s="227"/>
      <c r="S30" s="241"/>
    </row>
    <row r="31" spans="1:19" s="205" customFormat="1" ht="15" customHeight="1" hidden="1">
      <c r="A31" s="230" t="s">
        <v>35</v>
      </c>
      <c r="B31" s="242"/>
      <c r="C31" s="755"/>
      <c r="D31" s="243"/>
      <c r="E31" s="243"/>
      <c r="F31" s="244"/>
      <c r="G31" s="242"/>
      <c r="H31" s="243"/>
      <c r="I31" s="244"/>
      <c r="J31" s="242"/>
      <c r="K31" s="244"/>
      <c r="L31" s="242"/>
      <c r="M31" s="244"/>
      <c r="N31" s="242"/>
      <c r="O31" s="243"/>
      <c r="P31" s="243"/>
      <c r="Q31" s="243"/>
      <c r="R31" s="243"/>
      <c r="S31" s="245"/>
    </row>
    <row r="32" spans="1:19" s="205" customFormat="1" ht="15" customHeight="1" hidden="1">
      <c r="A32" s="230" t="s">
        <v>115</v>
      </c>
      <c r="B32" s="242"/>
      <c r="C32" s="755"/>
      <c r="D32" s="243"/>
      <c r="E32" s="243"/>
      <c r="F32" s="244"/>
      <c r="G32" s="242"/>
      <c r="H32" s="243"/>
      <c r="I32" s="244"/>
      <c r="J32" s="242"/>
      <c r="K32" s="244"/>
      <c r="L32" s="242"/>
      <c r="M32" s="244"/>
      <c r="N32" s="242"/>
      <c r="O32" s="243"/>
      <c r="P32" s="243"/>
      <c r="Q32" s="243"/>
      <c r="R32" s="243"/>
      <c r="S32" s="245"/>
    </row>
    <row r="33" s="251" customFormat="1" ht="12.75" hidden="1">
      <c r="C33" s="757"/>
    </row>
    <row r="34" s="251" customFormat="1" ht="12.75">
      <c r="C34" s="757"/>
    </row>
    <row r="35" ht="12.75">
      <c r="A35" s="85" t="s">
        <v>142</v>
      </c>
    </row>
  </sheetData>
  <sheetProtection selectLockedCells="1" selectUnlockedCells="1"/>
  <mergeCells count="10">
    <mergeCell ref="A4:S4"/>
    <mergeCell ref="A5:S5"/>
    <mergeCell ref="A7:S7"/>
    <mergeCell ref="A8:S8"/>
    <mergeCell ref="L12:M12"/>
    <mergeCell ref="N12:S12"/>
    <mergeCell ref="A12:A13"/>
    <mergeCell ref="B12:F12"/>
    <mergeCell ref="G12:I12"/>
    <mergeCell ref="J12:K12"/>
  </mergeCells>
  <printOptions/>
  <pageMargins left="0.7479166666666667" right="0.7479166666666667" top="0.7097222222222223" bottom="0.79027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G26" sqref="G26"/>
    </sheetView>
  </sheetViews>
  <sheetFormatPr defaultColWidth="9.00390625" defaultRowHeight="22.5" customHeight="1"/>
  <cols>
    <col min="1" max="1" width="4.25390625" style="0" customWidth="1"/>
    <col min="2" max="2" width="0" style="0" hidden="1" customWidth="1"/>
    <col min="3" max="3" width="18.75390625" style="0" customWidth="1"/>
    <col min="4" max="4" width="6.875" style="0" customWidth="1"/>
    <col min="5" max="5" width="0" style="0" hidden="1" customWidth="1"/>
    <col min="6" max="9" width="6.875" style="0" customWidth="1"/>
    <col min="10" max="10" width="0" style="0" hidden="1" customWidth="1"/>
    <col min="11" max="11" width="6.875" style="0" customWidth="1"/>
    <col min="12" max="12" width="0" style="0" hidden="1" customWidth="1"/>
    <col min="13" max="13" width="6.875" style="0" customWidth="1"/>
    <col min="14" max="14" width="0" style="0" hidden="1" customWidth="1"/>
    <col min="15" max="15" width="6.875" style="0" customWidth="1"/>
    <col min="16" max="17" width="0" style="0" hidden="1" customWidth="1"/>
    <col min="18" max="18" width="6.875" style="0" customWidth="1"/>
    <col min="19" max="19" width="0" style="0" hidden="1" customWidth="1"/>
    <col min="20" max="22" width="6.875" style="0" customWidth="1"/>
  </cols>
  <sheetData>
    <row r="1" spans="1:24" ht="30.75" customHeight="1">
      <c r="A1" s="252"/>
      <c r="B1" s="252"/>
      <c r="C1" s="253" t="s">
        <v>143</v>
      </c>
      <c r="D1" s="254"/>
      <c r="E1" s="255"/>
      <c r="F1" s="256"/>
      <c r="G1" s="255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 ht="17.25" customHeight="1">
      <c r="A2" s="258"/>
      <c r="B2" s="258"/>
      <c r="C2" s="258"/>
      <c r="D2" s="259"/>
      <c r="E2" s="257"/>
      <c r="F2" s="260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2:24" ht="22.5" customHeight="1">
      <c r="B3" s="261" t="s">
        <v>144</v>
      </c>
      <c r="C3" s="258"/>
      <c r="D3" s="262" t="s">
        <v>145</v>
      </c>
      <c r="E3" s="257"/>
      <c r="F3" s="260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2:24" ht="13.5" customHeight="1">
      <c r="B4" s="261"/>
      <c r="C4" s="258"/>
      <c r="D4" s="262"/>
      <c r="E4" s="257"/>
      <c r="F4" s="260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</row>
    <row r="5" spans="2:24" ht="22.5" customHeight="1">
      <c r="B5" s="261"/>
      <c r="C5" s="258"/>
      <c r="D5" s="263"/>
      <c r="E5" s="257"/>
      <c r="F5" s="260"/>
      <c r="G5" s="264" t="s">
        <v>146</v>
      </c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24" ht="28.5" customHeight="1">
      <c r="A6" s="265"/>
      <c r="B6" s="266"/>
      <c r="C6" s="266"/>
      <c r="D6" s="787" t="s">
        <v>147</v>
      </c>
      <c r="E6" s="787"/>
      <c r="F6" s="787"/>
      <c r="G6" s="784" t="s">
        <v>148</v>
      </c>
      <c r="H6" s="784"/>
      <c r="I6" s="784" t="s">
        <v>149</v>
      </c>
      <c r="J6" s="784"/>
      <c r="K6" s="784"/>
      <c r="L6" s="267"/>
      <c r="M6" s="784" t="s">
        <v>150</v>
      </c>
      <c r="N6" s="784"/>
      <c r="O6" s="784"/>
      <c r="P6" s="267"/>
      <c r="Q6" s="267"/>
      <c r="R6" s="784" t="s">
        <v>151</v>
      </c>
      <c r="S6" s="784"/>
      <c r="T6" s="784"/>
      <c r="U6" s="785" t="s">
        <v>152</v>
      </c>
      <c r="V6" s="785"/>
      <c r="W6" s="786" t="s">
        <v>153</v>
      </c>
      <c r="X6" s="786"/>
    </row>
    <row r="7" spans="1:24" ht="28.5" customHeight="1">
      <c r="A7" s="268"/>
      <c r="B7" s="269" t="s">
        <v>154</v>
      </c>
      <c r="C7" s="270"/>
      <c r="D7" s="271" t="s">
        <v>155</v>
      </c>
      <c r="E7" s="272"/>
      <c r="F7" s="273" t="s">
        <v>156</v>
      </c>
      <c r="G7" s="274" t="s">
        <v>155</v>
      </c>
      <c r="H7" s="275" t="s">
        <v>156</v>
      </c>
      <c r="I7" s="274" t="s">
        <v>155</v>
      </c>
      <c r="J7" s="276"/>
      <c r="K7" s="277" t="s">
        <v>156</v>
      </c>
      <c r="L7" s="278"/>
      <c r="M7" s="274" t="s">
        <v>155</v>
      </c>
      <c r="N7" s="279"/>
      <c r="O7" s="274" t="s">
        <v>156</v>
      </c>
      <c r="P7" s="280"/>
      <c r="Q7" s="281"/>
      <c r="R7" s="282" t="s">
        <v>155</v>
      </c>
      <c r="S7" s="283"/>
      <c r="T7" s="284" t="s">
        <v>156</v>
      </c>
      <c r="U7" s="285" t="s">
        <v>155</v>
      </c>
      <c r="V7" s="286" t="s">
        <v>156</v>
      </c>
      <c r="W7" s="287" t="s">
        <v>155</v>
      </c>
      <c r="X7" s="288" t="s">
        <v>156</v>
      </c>
    </row>
    <row r="8" spans="1:24" ht="28.5" customHeight="1">
      <c r="A8" s="289" t="s">
        <v>4</v>
      </c>
      <c r="B8" s="289" t="s">
        <v>157</v>
      </c>
      <c r="C8" s="290" t="s">
        <v>158</v>
      </c>
      <c r="D8" s="291">
        <v>58</v>
      </c>
      <c r="E8" s="292"/>
      <c r="F8" s="293">
        <v>56</v>
      </c>
      <c r="G8" s="294">
        <v>61.3</v>
      </c>
      <c r="H8" s="295">
        <v>53</v>
      </c>
      <c r="I8" s="296">
        <v>67.6</v>
      </c>
      <c r="J8" s="297"/>
      <c r="K8" s="296">
        <v>60.1</v>
      </c>
      <c r="L8" s="298"/>
      <c r="M8" s="294">
        <v>58.2</v>
      </c>
      <c r="N8" s="299"/>
      <c r="O8" s="294">
        <v>52.9</v>
      </c>
      <c r="P8" s="300"/>
      <c r="Q8" s="301"/>
      <c r="R8" s="302">
        <v>54.5</v>
      </c>
      <c r="S8" s="303"/>
      <c r="T8" s="304">
        <v>57.5</v>
      </c>
      <c r="U8" s="305">
        <v>67.5</v>
      </c>
      <c r="V8" s="306">
        <v>60.1</v>
      </c>
      <c r="W8" s="307">
        <v>62</v>
      </c>
      <c r="X8" s="308">
        <v>54.7</v>
      </c>
    </row>
    <row r="9" spans="1:24" ht="28.5" customHeight="1">
      <c r="A9" s="309" t="s">
        <v>11</v>
      </c>
      <c r="B9" s="310" t="s">
        <v>159</v>
      </c>
      <c r="C9" s="311" t="s">
        <v>160</v>
      </c>
      <c r="D9" s="312">
        <v>57</v>
      </c>
      <c r="E9" s="313"/>
      <c r="F9" s="314">
        <v>63</v>
      </c>
      <c r="G9" s="315">
        <v>62.1</v>
      </c>
      <c r="H9" s="316">
        <v>55.3</v>
      </c>
      <c r="I9" s="317">
        <v>75.5</v>
      </c>
      <c r="J9" s="318"/>
      <c r="K9" s="317">
        <v>68.7</v>
      </c>
      <c r="L9" s="319"/>
      <c r="M9" s="320">
        <v>54</v>
      </c>
      <c r="N9" s="316"/>
      <c r="O9" s="321">
        <v>44.7</v>
      </c>
      <c r="P9" s="319"/>
      <c r="Q9" s="319"/>
      <c r="R9" s="313">
        <v>59.3</v>
      </c>
      <c r="S9" s="322"/>
      <c r="T9" s="319">
        <v>50</v>
      </c>
      <c r="U9" s="315">
        <v>66.3</v>
      </c>
      <c r="V9" s="319">
        <v>67.9</v>
      </c>
      <c r="W9" s="323">
        <v>75.6</v>
      </c>
      <c r="X9" s="324">
        <v>78.3</v>
      </c>
    </row>
    <row r="10" spans="1:24" ht="28.5" customHeight="1">
      <c r="A10" s="309" t="s">
        <v>13</v>
      </c>
      <c r="B10" s="310" t="s">
        <v>161</v>
      </c>
      <c r="C10" s="311" t="s">
        <v>162</v>
      </c>
      <c r="D10" s="312">
        <v>54</v>
      </c>
      <c r="E10" s="325"/>
      <c r="F10" s="326">
        <v>39</v>
      </c>
      <c r="G10" s="315">
        <v>57.5</v>
      </c>
      <c r="H10" s="316">
        <v>45</v>
      </c>
      <c r="I10" s="317">
        <v>81.8</v>
      </c>
      <c r="J10" s="318"/>
      <c r="K10" s="317">
        <v>44.8</v>
      </c>
      <c r="L10" s="319"/>
      <c r="M10" s="320">
        <v>55</v>
      </c>
      <c r="N10" s="316"/>
      <c r="O10" s="320">
        <v>57.3</v>
      </c>
      <c r="P10" s="319"/>
      <c r="Q10" s="319"/>
      <c r="R10" s="313">
        <v>64.9</v>
      </c>
      <c r="S10" s="322"/>
      <c r="T10" s="319">
        <v>69.4</v>
      </c>
      <c r="U10" s="320">
        <v>74</v>
      </c>
      <c r="V10" s="327">
        <v>75</v>
      </c>
      <c r="W10" s="323">
        <v>66.9</v>
      </c>
      <c r="X10" s="328">
        <v>67.9</v>
      </c>
    </row>
    <row r="11" spans="1:24" ht="28.5" customHeight="1">
      <c r="A11" s="309" t="s">
        <v>15</v>
      </c>
      <c r="B11" s="310" t="s">
        <v>163</v>
      </c>
      <c r="C11" s="311" t="s">
        <v>164</v>
      </c>
      <c r="D11" s="329">
        <v>84</v>
      </c>
      <c r="E11" s="313"/>
      <c r="F11" s="330">
        <v>92</v>
      </c>
      <c r="G11" s="315">
        <v>67.2</v>
      </c>
      <c r="H11" s="331">
        <v>75.2</v>
      </c>
      <c r="I11" s="332">
        <v>86.6</v>
      </c>
      <c r="J11" s="318"/>
      <c r="K11" s="332">
        <v>91.6</v>
      </c>
      <c r="L11" s="319"/>
      <c r="M11" s="320">
        <v>64.1</v>
      </c>
      <c r="N11" s="316"/>
      <c r="O11" s="320">
        <v>64.4</v>
      </c>
      <c r="P11" s="319"/>
      <c r="Q11" s="319"/>
      <c r="R11" s="333">
        <v>67.6</v>
      </c>
      <c r="S11" s="322"/>
      <c r="T11" s="334">
        <v>87.8</v>
      </c>
      <c r="U11" s="320">
        <v>73.14</v>
      </c>
      <c r="V11" s="334">
        <v>80.7</v>
      </c>
      <c r="W11" s="323">
        <v>74.8</v>
      </c>
      <c r="X11" s="328">
        <v>60.6</v>
      </c>
    </row>
    <row r="12" spans="1:24" ht="28.5" customHeight="1">
      <c r="A12" s="309" t="s">
        <v>17</v>
      </c>
      <c r="B12" s="310" t="s">
        <v>165</v>
      </c>
      <c r="C12" s="311" t="s">
        <v>166</v>
      </c>
      <c r="D12" s="335">
        <v>52</v>
      </c>
      <c r="E12" s="313"/>
      <c r="F12" s="314">
        <v>43</v>
      </c>
      <c r="G12" s="336">
        <v>53.1</v>
      </c>
      <c r="H12" s="337">
        <v>44.2</v>
      </c>
      <c r="I12" s="317">
        <v>61.9</v>
      </c>
      <c r="J12" s="318"/>
      <c r="K12" s="338">
        <v>40.5</v>
      </c>
      <c r="L12" s="319"/>
      <c r="M12" s="320">
        <v>63.8</v>
      </c>
      <c r="N12" s="316"/>
      <c r="O12" s="320">
        <v>50</v>
      </c>
      <c r="P12" s="319"/>
      <c r="Q12" s="319"/>
      <c r="R12" s="339">
        <v>49.2</v>
      </c>
      <c r="S12" s="322"/>
      <c r="T12" s="340">
        <v>39.3</v>
      </c>
      <c r="U12" s="315">
        <v>63.4</v>
      </c>
      <c r="V12" s="319">
        <v>52.5</v>
      </c>
      <c r="W12" s="323">
        <v>59.5</v>
      </c>
      <c r="X12" s="341">
        <v>30.8</v>
      </c>
    </row>
    <row r="13" spans="1:24" ht="28.5" customHeight="1">
      <c r="A13" s="309" t="s">
        <v>19</v>
      </c>
      <c r="B13" s="310" t="s">
        <v>167</v>
      </c>
      <c r="C13" s="311" t="s">
        <v>168</v>
      </c>
      <c r="D13" s="312">
        <v>59</v>
      </c>
      <c r="E13" s="313"/>
      <c r="F13" s="314">
        <v>64</v>
      </c>
      <c r="G13" s="315">
        <v>67.5</v>
      </c>
      <c r="H13" s="316">
        <v>65</v>
      </c>
      <c r="I13" s="317">
        <v>83.7</v>
      </c>
      <c r="J13" s="318"/>
      <c r="K13" s="317">
        <v>72.3</v>
      </c>
      <c r="L13" s="319"/>
      <c r="M13" s="342">
        <v>84</v>
      </c>
      <c r="N13" s="316"/>
      <c r="O13" s="342">
        <v>66.5</v>
      </c>
      <c r="P13" s="319"/>
      <c r="Q13" s="319"/>
      <c r="R13" s="343">
        <v>77.1</v>
      </c>
      <c r="S13" s="322"/>
      <c r="T13" s="344">
        <v>78.9</v>
      </c>
      <c r="U13" s="315">
        <v>73.2</v>
      </c>
      <c r="V13" s="340">
        <v>49.6</v>
      </c>
      <c r="W13" s="345">
        <v>77.2</v>
      </c>
      <c r="X13" s="346">
        <v>76</v>
      </c>
    </row>
    <row r="14" spans="1:24" ht="28.5" customHeight="1">
      <c r="A14" s="309" t="s">
        <v>21</v>
      </c>
      <c r="B14" s="310" t="s">
        <v>169</v>
      </c>
      <c r="C14" s="311" t="s">
        <v>170</v>
      </c>
      <c r="D14" s="312">
        <v>59</v>
      </c>
      <c r="E14" s="313"/>
      <c r="F14" s="314">
        <v>57</v>
      </c>
      <c r="G14" s="315">
        <v>65.7</v>
      </c>
      <c r="H14" s="316">
        <v>50.2</v>
      </c>
      <c r="I14" s="338">
        <v>61.7</v>
      </c>
      <c r="J14" s="318"/>
      <c r="K14" s="317">
        <v>47.1</v>
      </c>
      <c r="L14" s="319"/>
      <c r="M14" s="321">
        <v>51.5</v>
      </c>
      <c r="N14" s="316"/>
      <c r="O14" s="320">
        <v>46.9</v>
      </c>
      <c r="P14" s="319"/>
      <c r="Q14" s="319"/>
      <c r="R14" s="313">
        <v>61.1</v>
      </c>
      <c r="S14" s="322"/>
      <c r="T14" s="319">
        <v>63.9</v>
      </c>
      <c r="U14" s="336">
        <v>58.5</v>
      </c>
      <c r="V14" s="319">
        <v>52.4</v>
      </c>
      <c r="W14" s="347">
        <v>54.4</v>
      </c>
      <c r="X14" s="328">
        <v>46.9</v>
      </c>
    </row>
    <row r="15" spans="1:24" ht="28.5" customHeight="1">
      <c r="A15" s="309" t="s">
        <v>23</v>
      </c>
      <c r="B15" s="310" t="s">
        <v>171</v>
      </c>
      <c r="C15" s="311" t="s">
        <v>172</v>
      </c>
      <c r="D15" s="312">
        <v>59</v>
      </c>
      <c r="E15" s="313"/>
      <c r="F15" s="314">
        <v>50</v>
      </c>
      <c r="G15" s="348">
        <v>67.8</v>
      </c>
      <c r="H15" s="316">
        <v>62</v>
      </c>
      <c r="I15" s="317">
        <v>67</v>
      </c>
      <c r="J15" s="318"/>
      <c r="K15" s="317">
        <v>63.6</v>
      </c>
      <c r="L15" s="319"/>
      <c r="M15" s="320">
        <v>61.8</v>
      </c>
      <c r="N15" s="316"/>
      <c r="O15" s="320">
        <v>55.9</v>
      </c>
      <c r="P15" s="319"/>
      <c r="Q15" s="319"/>
      <c r="R15" s="313">
        <v>62.9</v>
      </c>
      <c r="S15" s="322"/>
      <c r="T15" s="319">
        <v>60</v>
      </c>
      <c r="U15" s="320">
        <v>65</v>
      </c>
      <c r="V15" s="319">
        <v>64.6</v>
      </c>
      <c r="W15" s="323">
        <v>65.2</v>
      </c>
      <c r="X15" s="328">
        <v>60.6</v>
      </c>
    </row>
    <row r="16" spans="1:24" ht="28.5" customHeight="1">
      <c r="A16" s="349" t="s">
        <v>25</v>
      </c>
      <c r="B16" s="350" t="s">
        <v>173</v>
      </c>
      <c r="C16" s="351" t="s">
        <v>174</v>
      </c>
      <c r="D16" s="352">
        <v>64</v>
      </c>
      <c r="E16" s="353"/>
      <c r="F16" s="354">
        <v>65</v>
      </c>
      <c r="G16" s="355">
        <v>62.5</v>
      </c>
      <c r="H16" s="356">
        <v>60</v>
      </c>
      <c r="I16" s="317">
        <v>76.6</v>
      </c>
      <c r="J16" s="318"/>
      <c r="K16" s="357">
        <v>76.5</v>
      </c>
      <c r="L16" s="358"/>
      <c r="M16" s="320">
        <v>69.8</v>
      </c>
      <c r="N16" s="316"/>
      <c r="O16" s="320">
        <v>59.2</v>
      </c>
      <c r="P16" s="319"/>
      <c r="Q16" s="319"/>
      <c r="R16" s="353">
        <v>71.4</v>
      </c>
      <c r="S16" s="322"/>
      <c r="T16" s="319">
        <v>74.9</v>
      </c>
      <c r="U16" s="348">
        <v>76.8</v>
      </c>
      <c r="V16" s="319">
        <v>73.6</v>
      </c>
      <c r="W16" s="323">
        <v>70.3</v>
      </c>
      <c r="X16" s="328">
        <v>64.4</v>
      </c>
    </row>
    <row r="17" spans="3:24" ht="28.5" customHeight="1">
      <c r="C17" s="359" t="s">
        <v>175</v>
      </c>
      <c r="D17" s="360">
        <v>61</v>
      </c>
      <c r="E17" s="361"/>
      <c r="F17" s="362">
        <v>59</v>
      </c>
      <c r="G17" s="363">
        <v>62.9</v>
      </c>
      <c r="H17" s="364">
        <v>63.7</v>
      </c>
      <c r="I17" s="360">
        <v>74.35</v>
      </c>
      <c r="J17" s="365"/>
      <c r="K17" s="366">
        <v>63.14</v>
      </c>
      <c r="L17" s="367"/>
      <c r="M17" s="360">
        <v>63</v>
      </c>
      <c r="N17" s="368"/>
      <c r="O17" s="366">
        <v>55.6</v>
      </c>
      <c r="P17" s="369"/>
      <c r="Q17" s="370"/>
      <c r="R17" s="363">
        <v>64.3</v>
      </c>
      <c r="S17" s="361"/>
      <c r="T17" s="371">
        <v>65.5</v>
      </c>
      <c r="U17" s="372">
        <v>68.8</v>
      </c>
      <c r="V17" s="373">
        <v>64.6</v>
      </c>
      <c r="W17" s="374">
        <v>68</v>
      </c>
      <c r="X17" s="375">
        <v>60.7</v>
      </c>
    </row>
    <row r="18" spans="4:24" ht="11.25" customHeight="1">
      <c r="D18" s="376"/>
      <c r="E18" s="377"/>
      <c r="F18" s="378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9"/>
      <c r="S18" s="379"/>
      <c r="T18" s="379"/>
      <c r="U18" s="379"/>
      <c r="V18" s="377"/>
      <c r="W18" s="377"/>
      <c r="X18" s="377"/>
    </row>
    <row r="19" spans="3:24" ht="22.5" customHeight="1">
      <c r="C19" t="s">
        <v>176</v>
      </c>
      <c r="D19" s="380" t="s">
        <v>177</v>
      </c>
      <c r="E19" s="377"/>
      <c r="F19" s="378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</row>
    <row r="20" spans="4:24" ht="22.5" customHeight="1">
      <c r="D20" s="381" t="s">
        <v>178</v>
      </c>
      <c r="E20" s="377"/>
      <c r="F20" s="378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</row>
  </sheetData>
  <sheetProtection selectLockedCells="1" selectUnlockedCells="1"/>
  <mergeCells count="7">
    <mergeCell ref="R6:T6"/>
    <mergeCell ref="U6:V6"/>
    <mergeCell ref="W6:X6"/>
    <mergeCell ref="D6:F6"/>
    <mergeCell ref="G6:H6"/>
    <mergeCell ref="I6:K6"/>
    <mergeCell ref="M6:O6"/>
  </mergeCells>
  <printOptions/>
  <pageMargins left="0.75" right="0.75" top="0.3701388888888889" bottom="0.3597222222222222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0"/>
  <sheetViews>
    <sheetView workbookViewId="0" topLeftCell="A1">
      <selection activeCell="K22" sqref="K22"/>
    </sheetView>
  </sheetViews>
  <sheetFormatPr defaultColWidth="9.00390625" defaultRowHeight="12.75"/>
  <cols>
    <col min="1" max="1" width="12.625" style="1" customWidth="1"/>
    <col min="2" max="5" width="10.75390625" style="1" customWidth="1"/>
    <col min="6" max="8" width="13.00390625" style="1" customWidth="1"/>
    <col min="9" max="9" width="14.75390625" style="1" customWidth="1"/>
    <col min="10" max="10" width="13.75390625" style="1" customWidth="1"/>
    <col min="11" max="11" width="14.25390625" style="1" customWidth="1"/>
    <col min="12" max="16384" width="9.125" style="1" customWidth="1"/>
  </cols>
  <sheetData>
    <row r="4" spans="1:11" ht="27">
      <c r="A4" s="761" t="s">
        <v>38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</row>
    <row r="5" spans="1:11" ht="16.5">
      <c r="A5" s="762" t="s">
        <v>179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</row>
    <row r="6" spans="1:11" ht="15.75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spans="1:11" ht="15.75">
      <c r="A7" s="763" t="s">
        <v>180</v>
      </c>
      <c r="B7" s="763"/>
      <c r="C7" s="763"/>
      <c r="D7" s="763"/>
      <c r="E7" s="763"/>
      <c r="F7" s="763"/>
      <c r="G7" s="763"/>
      <c r="H7" s="763"/>
      <c r="I7" s="763"/>
      <c r="J7" s="763"/>
      <c r="K7" s="763"/>
    </row>
    <row r="8" spans="1:11" ht="15.75">
      <c r="A8" s="763" t="s">
        <v>181</v>
      </c>
      <c r="B8" s="763"/>
      <c r="C8" s="763"/>
      <c r="D8" s="763"/>
      <c r="E8" s="763"/>
      <c r="F8" s="763"/>
      <c r="G8" s="763"/>
      <c r="H8" s="763"/>
      <c r="I8" s="763"/>
      <c r="J8" s="763"/>
      <c r="K8" s="763"/>
    </row>
    <row r="11" spans="1:11" s="33" customFormat="1" ht="24.75" customHeight="1">
      <c r="A11" s="788" t="s">
        <v>86</v>
      </c>
      <c r="B11" s="789" t="s">
        <v>182</v>
      </c>
      <c r="C11" s="789"/>
      <c r="D11" s="789"/>
      <c r="E11" s="789"/>
      <c r="F11" s="789" t="s">
        <v>183</v>
      </c>
      <c r="G11" s="789"/>
      <c r="H11" s="789"/>
      <c r="I11" s="789"/>
      <c r="J11" s="789"/>
      <c r="K11" s="790" t="s">
        <v>184</v>
      </c>
    </row>
    <row r="12" spans="1:11" s="33" customFormat="1" ht="29.25" customHeight="1">
      <c r="A12" s="788"/>
      <c r="B12" s="383" t="s">
        <v>185</v>
      </c>
      <c r="C12" s="383" t="s">
        <v>186</v>
      </c>
      <c r="D12" s="384" t="s">
        <v>187</v>
      </c>
      <c r="E12" s="385" t="s">
        <v>188</v>
      </c>
      <c r="F12" s="383" t="s">
        <v>189</v>
      </c>
      <c r="G12" s="384" t="s">
        <v>190</v>
      </c>
      <c r="H12" s="384" t="s">
        <v>191</v>
      </c>
      <c r="I12" s="384" t="s">
        <v>192</v>
      </c>
      <c r="J12" s="385" t="s">
        <v>193</v>
      </c>
      <c r="K12" s="790"/>
    </row>
    <row r="13" spans="1:11" ht="15.75">
      <c r="A13" s="386" t="s">
        <v>141</v>
      </c>
      <c r="B13" s="387">
        <v>3</v>
      </c>
      <c r="C13" s="387"/>
      <c r="D13" s="388">
        <v>1</v>
      </c>
      <c r="E13" s="389">
        <v>11</v>
      </c>
      <c r="F13" s="387">
        <v>3</v>
      </c>
      <c r="G13" s="390">
        <v>2</v>
      </c>
      <c r="H13" s="388">
        <v>4</v>
      </c>
      <c r="I13" s="388">
        <v>4</v>
      </c>
      <c r="J13" s="389">
        <v>2</v>
      </c>
      <c r="K13" s="391"/>
    </row>
    <row r="14" spans="1:11" ht="15.75">
      <c r="A14" s="392" t="s">
        <v>101</v>
      </c>
      <c r="B14" s="19">
        <v>7</v>
      </c>
      <c r="C14" s="393">
        <v>1</v>
      </c>
      <c r="D14" s="21">
        <v>2</v>
      </c>
      <c r="E14" s="394">
        <v>18</v>
      </c>
      <c r="F14" s="19">
        <v>7</v>
      </c>
      <c r="G14" s="21">
        <v>2</v>
      </c>
      <c r="H14" s="21">
        <v>5</v>
      </c>
      <c r="I14" s="21">
        <v>13</v>
      </c>
      <c r="J14" s="394">
        <v>1</v>
      </c>
      <c r="K14" s="394"/>
    </row>
    <row r="15" spans="1:11" ht="15.75" hidden="1">
      <c r="A15" s="392" t="s">
        <v>109</v>
      </c>
      <c r="B15" s="19"/>
      <c r="C15" s="19"/>
      <c r="D15" s="21"/>
      <c r="E15" s="394"/>
      <c r="F15" s="19"/>
      <c r="G15" s="21"/>
      <c r="H15" s="21"/>
      <c r="I15" s="21"/>
      <c r="J15" s="394"/>
      <c r="K15" s="395"/>
    </row>
    <row r="16" spans="1:11" ht="15.75">
      <c r="A16" s="392" t="s">
        <v>102</v>
      </c>
      <c r="B16" s="19">
        <v>10</v>
      </c>
      <c r="C16" s="19"/>
      <c r="D16" s="21">
        <v>1</v>
      </c>
      <c r="E16" s="394">
        <v>17</v>
      </c>
      <c r="F16" s="19">
        <v>10</v>
      </c>
      <c r="G16" s="21">
        <v>3</v>
      </c>
      <c r="H16" s="21">
        <v>2</v>
      </c>
      <c r="I16" s="21">
        <v>13</v>
      </c>
      <c r="J16" s="394">
        <v>0</v>
      </c>
      <c r="K16" s="396"/>
    </row>
    <row r="17" spans="1:11" ht="15.75">
      <c r="A17" s="392" t="s">
        <v>103</v>
      </c>
      <c r="B17" s="19">
        <v>4</v>
      </c>
      <c r="C17" s="19"/>
      <c r="D17" s="545">
        <v>4</v>
      </c>
      <c r="E17" s="546">
        <v>30</v>
      </c>
      <c r="F17" s="544">
        <v>4</v>
      </c>
      <c r="G17" s="545">
        <v>0</v>
      </c>
      <c r="H17" s="545">
        <v>8</v>
      </c>
      <c r="I17" s="545">
        <v>26</v>
      </c>
      <c r="J17" s="546">
        <v>0</v>
      </c>
      <c r="K17" s="547"/>
    </row>
    <row r="18" spans="1:11" ht="15.75">
      <c r="A18" s="392" t="s">
        <v>104</v>
      </c>
      <c r="B18" s="19">
        <v>8</v>
      </c>
      <c r="C18" s="19"/>
      <c r="D18" s="21">
        <v>1</v>
      </c>
      <c r="E18" s="394">
        <v>16</v>
      </c>
      <c r="F18" s="19">
        <v>8</v>
      </c>
      <c r="G18" s="21">
        <v>1</v>
      </c>
      <c r="H18" s="21">
        <v>6</v>
      </c>
      <c r="I18" s="21">
        <v>10</v>
      </c>
      <c r="J18" s="394">
        <v>0</v>
      </c>
      <c r="K18" s="396"/>
    </row>
    <row r="19" spans="1:11" ht="15.75" hidden="1">
      <c r="A19" s="392" t="s">
        <v>113</v>
      </c>
      <c r="B19" s="19"/>
      <c r="C19" s="19"/>
      <c r="D19" s="21"/>
      <c r="E19" s="394"/>
      <c r="F19" s="19"/>
      <c r="G19" s="21"/>
      <c r="H19" s="21"/>
      <c r="I19" s="21"/>
      <c r="J19" s="394"/>
      <c r="K19" s="395"/>
    </row>
    <row r="20" spans="1:11" ht="15.75" hidden="1">
      <c r="A20" s="392" t="s">
        <v>110</v>
      </c>
      <c r="B20" s="19"/>
      <c r="C20" s="19"/>
      <c r="D20" s="21"/>
      <c r="E20" s="394"/>
      <c r="F20" s="19"/>
      <c r="G20" s="21"/>
      <c r="H20" s="21"/>
      <c r="I20" s="21"/>
      <c r="J20" s="394"/>
      <c r="K20" s="395"/>
    </row>
    <row r="21" spans="1:11" ht="15.75">
      <c r="A21" s="392" t="s">
        <v>105</v>
      </c>
      <c r="B21" s="19">
        <v>1</v>
      </c>
      <c r="C21" s="19"/>
      <c r="D21" s="545">
        <v>0</v>
      </c>
      <c r="E21" s="626">
        <v>22</v>
      </c>
      <c r="F21" s="544">
        <v>1</v>
      </c>
      <c r="G21" s="545">
        <v>0</v>
      </c>
      <c r="H21" s="627">
        <v>3</v>
      </c>
      <c r="I21" s="627">
        <v>18</v>
      </c>
      <c r="J21" s="546">
        <v>0</v>
      </c>
      <c r="K21" s="628" t="s">
        <v>263</v>
      </c>
    </row>
    <row r="22" spans="1:11" ht="15.75">
      <c r="A22" s="392" t="s">
        <v>106</v>
      </c>
      <c r="B22" s="19">
        <v>9</v>
      </c>
      <c r="C22" s="19"/>
      <c r="D22" s="21">
        <v>4</v>
      </c>
      <c r="E22" s="394">
        <v>8</v>
      </c>
      <c r="F22" s="19">
        <v>9</v>
      </c>
      <c r="G22" s="21">
        <v>4</v>
      </c>
      <c r="H22" s="21">
        <v>2</v>
      </c>
      <c r="I22" s="21">
        <v>6</v>
      </c>
      <c r="J22" s="394">
        <v>3</v>
      </c>
      <c r="K22" s="395"/>
    </row>
    <row r="23" spans="1:11" ht="15.75" hidden="1">
      <c r="A23" s="392" t="s">
        <v>111</v>
      </c>
      <c r="B23" s="19"/>
      <c r="C23" s="19"/>
      <c r="D23" s="21"/>
      <c r="E23" s="394"/>
      <c r="F23" s="19"/>
      <c r="G23" s="21"/>
      <c r="H23" s="21"/>
      <c r="I23" s="21"/>
      <c r="J23" s="394"/>
      <c r="K23" s="395"/>
    </row>
    <row r="24" spans="1:11" ht="15.75">
      <c r="A24" s="392" t="s">
        <v>107</v>
      </c>
      <c r="B24" s="19">
        <v>17</v>
      </c>
      <c r="C24" s="19"/>
      <c r="D24" s="21">
        <v>25</v>
      </c>
      <c r="E24" s="394">
        <v>55</v>
      </c>
      <c r="F24" s="19">
        <v>17</v>
      </c>
      <c r="G24" s="21">
        <v>25</v>
      </c>
      <c r="H24" s="21">
        <v>24</v>
      </c>
      <c r="I24" s="21">
        <v>31</v>
      </c>
      <c r="J24" s="394">
        <v>1</v>
      </c>
      <c r="K24" s="395"/>
    </row>
    <row r="25" spans="1:11" ht="15.75" hidden="1">
      <c r="A25" s="392" t="s">
        <v>112</v>
      </c>
      <c r="B25" s="19"/>
      <c r="C25" s="19"/>
      <c r="D25" s="21"/>
      <c r="E25" s="394"/>
      <c r="F25" s="19"/>
      <c r="G25" s="21"/>
      <c r="H25" s="21"/>
      <c r="I25" s="21"/>
      <c r="J25" s="394"/>
      <c r="K25" s="395"/>
    </row>
    <row r="26" spans="1:11" ht="15.75" hidden="1">
      <c r="A26" s="392" t="s">
        <v>114</v>
      </c>
      <c r="B26" s="19"/>
      <c r="C26" s="19"/>
      <c r="D26" s="21"/>
      <c r="E26" s="394"/>
      <c r="F26" s="19"/>
      <c r="G26" s="21"/>
      <c r="H26" s="21"/>
      <c r="I26" s="21"/>
      <c r="J26" s="394"/>
      <c r="K26" s="395"/>
    </row>
    <row r="27" spans="1:11" ht="15.75" hidden="1">
      <c r="A27" s="397" t="s">
        <v>194</v>
      </c>
      <c r="B27" s="398"/>
      <c r="C27" s="398"/>
      <c r="D27" s="399"/>
      <c r="E27" s="400"/>
      <c r="F27" s="398"/>
      <c r="G27" s="399"/>
      <c r="H27" s="399"/>
      <c r="I27" s="399"/>
      <c r="J27" s="400"/>
      <c r="K27" s="401"/>
    </row>
    <row r="28" spans="1:11" s="382" customFormat="1" ht="15.75">
      <c r="A28" s="402" t="s">
        <v>35</v>
      </c>
      <c r="B28" s="25">
        <f aca="true" t="shared" si="0" ref="B28:J28">SUM(B13:B27)</f>
        <v>59</v>
      </c>
      <c r="C28" s="25">
        <f t="shared" si="0"/>
        <v>1</v>
      </c>
      <c r="D28" s="26">
        <f t="shared" si="0"/>
        <v>38</v>
      </c>
      <c r="E28" s="403">
        <f t="shared" si="0"/>
        <v>177</v>
      </c>
      <c r="F28" s="25">
        <f t="shared" si="0"/>
        <v>59</v>
      </c>
      <c r="G28" s="26">
        <f t="shared" si="0"/>
        <v>37</v>
      </c>
      <c r="H28" s="26">
        <f t="shared" si="0"/>
        <v>54</v>
      </c>
      <c r="I28" s="26">
        <f t="shared" si="0"/>
        <v>121</v>
      </c>
      <c r="J28" s="403">
        <f t="shared" si="0"/>
        <v>7</v>
      </c>
      <c r="K28" s="404"/>
    </row>
    <row r="30" ht="15.75">
      <c r="A30" s="1" t="s">
        <v>195</v>
      </c>
    </row>
  </sheetData>
  <sheetProtection selectLockedCells="1" selectUnlockedCells="1"/>
  <mergeCells count="8">
    <mergeCell ref="A4:K4"/>
    <mergeCell ref="A5:K5"/>
    <mergeCell ref="A7:K7"/>
    <mergeCell ref="A8:K8"/>
    <mergeCell ref="A11:A12"/>
    <mergeCell ref="B11:E11"/>
    <mergeCell ref="F11:J11"/>
    <mergeCell ref="K11:K12"/>
  </mergeCells>
  <printOptions/>
  <pageMargins left="0.7479166666666667" right="0.7479166666666667" top="0.9840277777777777" bottom="0.7798611111111111" header="0.5118055555555555" footer="0.5118055555555555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4">
      <selection activeCell="P40" sqref="P40"/>
    </sheetView>
  </sheetViews>
  <sheetFormatPr defaultColWidth="9.00390625" defaultRowHeight="12.75"/>
  <cols>
    <col min="1" max="2" width="0" style="1" hidden="1" customWidth="1"/>
    <col min="3" max="3" width="14.375" style="1" customWidth="1"/>
    <col min="4" max="4" width="12.625" style="1" customWidth="1"/>
    <col min="5" max="8" width="12.75390625" style="1" customWidth="1"/>
    <col min="9" max="9" width="12.625" style="1" customWidth="1"/>
    <col min="10" max="11" width="11.375" style="1" customWidth="1"/>
    <col min="12" max="12" width="14.37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761" t="s">
        <v>38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2" ht="15.75">
      <c r="A2" s="763" t="s">
        <v>196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2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763" t="s">
        <v>236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</row>
    <row r="5" spans="1:12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763" t="s">
        <v>197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</row>
    <row r="7" ht="3" customHeight="1" thickBot="1"/>
    <row r="8" spans="3:12" s="407" customFormat="1" ht="16.5" thickBot="1">
      <c r="C8" s="408" t="s">
        <v>198</v>
      </c>
      <c r="D8" s="409" t="s">
        <v>199</v>
      </c>
      <c r="E8" s="409" t="s">
        <v>200</v>
      </c>
      <c r="F8" s="409" t="s">
        <v>201</v>
      </c>
      <c r="G8" s="409" t="s">
        <v>202</v>
      </c>
      <c r="H8" s="409" t="s">
        <v>203</v>
      </c>
      <c r="I8" s="410" t="s">
        <v>204</v>
      </c>
      <c r="J8" s="409" t="s">
        <v>205</v>
      </c>
      <c r="K8" s="409" t="s">
        <v>206</v>
      </c>
      <c r="L8" s="411" t="s">
        <v>207</v>
      </c>
    </row>
    <row r="9" spans="3:12" s="407" customFormat="1" ht="15.75">
      <c r="C9" s="412" t="s">
        <v>208</v>
      </c>
      <c r="D9" s="413">
        <v>1</v>
      </c>
      <c r="E9" s="413">
        <v>1</v>
      </c>
      <c r="F9" s="413">
        <v>1</v>
      </c>
      <c r="G9" s="413"/>
      <c r="H9" s="413">
        <v>1</v>
      </c>
      <c r="I9" s="414"/>
      <c r="J9" s="413">
        <v>1</v>
      </c>
      <c r="K9" s="413">
        <v>1</v>
      </c>
      <c r="L9" s="415">
        <v>1</v>
      </c>
    </row>
    <row r="10" spans="3:12" ht="15.75">
      <c r="C10" s="405" t="s">
        <v>209</v>
      </c>
      <c r="D10" s="416">
        <v>1.22</v>
      </c>
      <c r="E10" s="416">
        <v>1</v>
      </c>
      <c r="F10" s="416">
        <v>1</v>
      </c>
      <c r="G10" s="416">
        <v>1</v>
      </c>
      <c r="H10" s="416">
        <v>1</v>
      </c>
      <c r="I10" s="417">
        <v>1</v>
      </c>
      <c r="J10" s="418">
        <v>1</v>
      </c>
      <c r="K10" s="418">
        <v>1</v>
      </c>
      <c r="L10" s="419">
        <v>1</v>
      </c>
    </row>
    <row r="11" spans="3:12" ht="15.75">
      <c r="C11" s="406" t="s">
        <v>210</v>
      </c>
      <c r="D11" s="418">
        <v>1.35</v>
      </c>
      <c r="E11" s="418">
        <v>1.2</v>
      </c>
      <c r="F11" s="418">
        <v>1.4</v>
      </c>
      <c r="G11" s="418">
        <v>1</v>
      </c>
      <c r="H11" s="418">
        <v>1</v>
      </c>
      <c r="I11" s="420">
        <v>1</v>
      </c>
      <c r="J11" s="418">
        <v>1</v>
      </c>
      <c r="K11" s="418">
        <v>1</v>
      </c>
      <c r="L11" s="419">
        <v>1</v>
      </c>
    </row>
    <row r="12" spans="3:12" ht="16.5" thickBot="1">
      <c r="C12" s="421" t="s">
        <v>211</v>
      </c>
      <c r="D12" s="422">
        <v>1.8</v>
      </c>
      <c r="E12" s="422">
        <v>1.2</v>
      </c>
      <c r="F12" s="422">
        <v>1.8</v>
      </c>
      <c r="G12" s="422">
        <v>1</v>
      </c>
      <c r="H12" s="422">
        <v>1.6</v>
      </c>
      <c r="I12" s="423">
        <v>1.3</v>
      </c>
      <c r="J12" s="422">
        <v>1</v>
      </c>
      <c r="K12" s="422">
        <v>1</v>
      </c>
      <c r="L12" s="424">
        <v>1</v>
      </c>
    </row>
    <row r="13" ht="5.25" customHeight="1"/>
    <row r="26" ht="12" customHeight="1"/>
    <row r="27" ht="14.25" customHeight="1"/>
    <row r="28" ht="78" customHeight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20"/>
  <sheetViews>
    <sheetView workbookViewId="0" topLeftCell="A1">
      <selection activeCell="C7" sqref="C7:Q7"/>
    </sheetView>
  </sheetViews>
  <sheetFormatPr defaultColWidth="9.00390625" defaultRowHeight="12.75"/>
  <cols>
    <col min="17" max="17" width="10.25390625" style="0" customWidth="1"/>
  </cols>
  <sheetData>
    <row r="1" spans="3:19" ht="15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27">
      <c r="C2" s="761" t="s">
        <v>38</v>
      </c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1"/>
      <c r="S2" s="1"/>
    </row>
    <row r="3" spans="3:19" ht="15.75">
      <c r="C3" s="763" t="s">
        <v>179</v>
      </c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1"/>
      <c r="S3" s="1"/>
    </row>
    <row r="4" spans="3:19" ht="15.75"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1"/>
      <c r="S4" s="1"/>
    </row>
    <row r="5" spans="3:19" ht="15.75"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1"/>
      <c r="S5" s="1"/>
    </row>
    <row r="6" spans="3:19" ht="15.75">
      <c r="C6" s="763" t="s">
        <v>235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1"/>
      <c r="S6" s="1"/>
    </row>
    <row r="7" spans="3:19" ht="15.75">
      <c r="C7" s="763" t="s">
        <v>212</v>
      </c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1"/>
      <c r="S7" s="1"/>
    </row>
    <row r="8" spans="3:19" ht="16.5" thickBot="1">
      <c r="C8" s="1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">
        <v>7</v>
      </c>
      <c r="K8" s="1">
        <v>8</v>
      </c>
      <c r="L8" s="1">
        <v>9</v>
      </c>
      <c r="M8" s="1">
        <v>10</v>
      </c>
      <c r="N8" s="1">
        <v>11</v>
      </c>
      <c r="O8" s="1">
        <v>12</v>
      </c>
      <c r="P8" s="1">
        <v>13</v>
      </c>
      <c r="Q8" s="1">
        <v>14</v>
      </c>
      <c r="R8" s="1">
        <v>15</v>
      </c>
      <c r="S8" s="1"/>
    </row>
    <row r="9" spans="3:19" ht="16.5" thickBot="1">
      <c r="C9" s="25" t="s">
        <v>198</v>
      </c>
      <c r="D9" s="26" t="s">
        <v>199</v>
      </c>
      <c r="E9" s="26" t="s">
        <v>200</v>
      </c>
      <c r="F9" s="26" t="s">
        <v>213</v>
      </c>
      <c r="G9" s="26" t="s">
        <v>214</v>
      </c>
      <c r="H9" s="26" t="s">
        <v>215</v>
      </c>
      <c r="I9" s="26" t="s">
        <v>201</v>
      </c>
      <c r="J9" s="26" t="s">
        <v>216</v>
      </c>
      <c r="K9" s="26" t="s">
        <v>217</v>
      </c>
      <c r="L9" s="26" t="s">
        <v>218</v>
      </c>
      <c r="M9" s="26" t="s">
        <v>219</v>
      </c>
      <c r="N9" s="26" t="s">
        <v>205</v>
      </c>
      <c r="O9" s="26" t="s">
        <v>206</v>
      </c>
      <c r="P9" s="26" t="s">
        <v>207</v>
      </c>
      <c r="Q9" s="27" t="s">
        <v>220</v>
      </c>
      <c r="R9" s="403" t="s">
        <v>221</v>
      </c>
      <c r="S9" s="1"/>
    </row>
    <row r="10" spans="3:19" ht="15.75">
      <c r="C10" s="405" t="s">
        <v>222</v>
      </c>
      <c r="D10" s="425">
        <v>1.7</v>
      </c>
      <c r="E10" s="426">
        <v>1.4</v>
      </c>
      <c r="F10" s="427">
        <v>1.4</v>
      </c>
      <c r="G10" s="426">
        <v>1.3</v>
      </c>
      <c r="H10" s="426">
        <v>1.5</v>
      </c>
      <c r="I10" s="426">
        <v>1.4</v>
      </c>
      <c r="J10" s="426">
        <v>1.2</v>
      </c>
      <c r="K10" s="426"/>
      <c r="L10" s="426"/>
      <c r="M10" s="426">
        <v>1</v>
      </c>
      <c r="N10" s="426">
        <v>1</v>
      </c>
      <c r="O10" s="426">
        <v>1</v>
      </c>
      <c r="P10" s="426">
        <v>1</v>
      </c>
      <c r="Q10" s="428"/>
      <c r="R10" s="416">
        <v>1</v>
      </c>
      <c r="S10" s="1"/>
    </row>
    <row r="11" spans="3:19" ht="15.75">
      <c r="C11" s="406" t="s">
        <v>223</v>
      </c>
      <c r="D11" s="425">
        <v>2.1</v>
      </c>
      <c r="E11" s="426">
        <v>1.67</v>
      </c>
      <c r="F11" s="427">
        <v>1.54</v>
      </c>
      <c r="G11" s="426">
        <v>1.8</v>
      </c>
      <c r="H11" s="426">
        <v>1.93</v>
      </c>
      <c r="I11" s="426">
        <v>2</v>
      </c>
      <c r="J11" s="426">
        <v>1.4</v>
      </c>
      <c r="K11" s="426">
        <v>1.2</v>
      </c>
      <c r="L11" s="426"/>
      <c r="M11" s="426">
        <v>1.13</v>
      </c>
      <c r="N11" s="426">
        <v>1.13</v>
      </c>
      <c r="O11" s="426">
        <v>1.11</v>
      </c>
      <c r="P11" s="426">
        <v>1.13</v>
      </c>
      <c r="Q11" s="428"/>
      <c r="R11" s="418">
        <v>1</v>
      </c>
      <c r="S11" s="1"/>
    </row>
    <row r="12" spans="3:19" ht="15.75">
      <c r="C12" s="406" t="s">
        <v>224</v>
      </c>
      <c r="D12" s="425">
        <v>2.7</v>
      </c>
      <c r="E12" s="426">
        <v>2</v>
      </c>
      <c r="F12" s="427">
        <v>2.2</v>
      </c>
      <c r="G12" s="426">
        <v>2.7</v>
      </c>
      <c r="H12" s="426">
        <v>2.4</v>
      </c>
      <c r="I12" s="426">
        <v>2.6</v>
      </c>
      <c r="J12" s="426">
        <v>2</v>
      </c>
      <c r="K12" s="426">
        <v>1.9</v>
      </c>
      <c r="L12" s="426">
        <v>2.2</v>
      </c>
      <c r="M12" s="426">
        <v>2.5</v>
      </c>
      <c r="N12" s="426">
        <v>1.1</v>
      </c>
      <c r="O12" s="426">
        <v>1.1</v>
      </c>
      <c r="P12" s="426">
        <v>1.2</v>
      </c>
      <c r="Q12" s="428"/>
      <c r="R12" s="418">
        <v>1</v>
      </c>
      <c r="S12" s="1"/>
    </row>
    <row r="13" spans="3:19" ht="15.75">
      <c r="C13" s="406" t="s">
        <v>225</v>
      </c>
      <c r="D13" s="425">
        <v>2.1</v>
      </c>
      <c r="E13" s="426">
        <v>1.88</v>
      </c>
      <c r="F13" s="427">
        <v>1.87</v>
      </c>
      <c r="G13" s="426">
        <v>1.88</v>
      </c>
      <c r="H13" s="426">
        <v>1.88</v>
      </c>
      <c r="I13" s="426">
        <v>2.2</v>
      </c>
      <c r="J13" s="426">
        <v>1.6</v>
      </c>
      <c r="K13" s="426">
        <v>1.9</v>
      </c>
      <c r="L13" s="426">
        <v>1.88</v>
      </c>
      <c r="M13" s="426">
        <v>1.07</v>
      </c>
      <c r="N13" s="426"/>
      <c r="O13" s="426"/>
      <c r="P13" s="426">
        <v>1</v>
      </c>
      <c r="Q13" s="428">
        <v>1</v>
      </c>
      <c r="R13" s="21">
        <v>1</v>
      </c>
      <c r="S13" s="1"/>
    </row>
    <row r="14" spans="3:19" ht="16.5" thickBot="1">
      <c r="C14" s="429" t="s">
        <v>226</v>
      </c>
      <c r="D14" s="430">
        <v>2.2</v>
      </c>
      <c r="E14" s="431">
        <v>1.7</v>
      </c>
      <c r="F14" s="432">
        <v>1.5</v>
      </c>
      <c r="G14" s="431">
        <v>1.6</v>
      </c>
      <c r="H14" s="431">
        <v>1.8</v>
      </c>
      <c r="I14" s="431">
        <v>2.2</v>
      </c>
      <c r="J14" s="431">
        <v>1.4</v>
      </c>
      <c r="K14" s="431">
        <v>1.8</v>
      </c>
      <c r="L14" s="431">
        <v>2</v>
      </c>
      <c r="M14" s="431"/>
      <c r="N14" s="431"/>
      <c r="O14" s="431"/>
      <c r="P14" s="431">
        <v>1</v>
      </c>
      <c r="Q14" s="433"/>
      <c r="R14" s="434">
        <v>1</v>
      </c>
      <c r="S14" s="1"/>
    </row>
    <row r="15" spans="3:19" ht="16.5" thickBot="1">
      <c r="C15" s="435" t="s">
        <v>227</v>
      </c>
      <c r="D15" s="436">
        <v>2.4</v>
      </c>
      <c r="E15" s="437"/>
      <c r="F15" s="437"/>
      <c r="G15" s="437"/>
      <c r="H15" s="437"/>
      <c r="I15" s="437">
        <v>2.3</v>
      </c>
      <c r="J15" s="437"/>
      <c r="K15" s="437"/>
      <c r="L15" s="437"/>
      <c r="M15" s="437"/>
      <c r="N15" s="437"/>
      <c r="O15" s="437"/>
      <c r="P15" s="437"/>
      <c r="Q15" s="438"/>
      <c r="R15" s="439"/>
      <c r="S15" s="1"/>
    </row>
    <row r="16" spans="3:19" ht="15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ht="15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3:19" ht="15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ht="15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ht="15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40"/>
    </row>
  </sheetData>
  <sheetProtection selectLockedCells="1" selectUnlockedCells="1"/>
  <mergeCells count="5">
    <mergeCell ref="C7:Q7"/>
    <mergeCell ref="C2:Q2"/>
    <mergeCell ref="C3:Q3"/>
    <mergeCell ref="C5:Q5"/>
    <mergeCell ref="C6:Q6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E41" sqref="E41"/>
    </sheetView>
  </sheetViews>
  <sheetFormatPr defaultColWidth="9.00390625" defaultRowHeight="12.75"/>
  <cols>
    <col min="1" max="2" width="0" style="1" hidden="1" customWidth="1"/>
    <col min="3" max="6" width="12.75390625" style="1" customWidth="1"/>
    <col min="7" max="7" width="12.375" style="1" customWidth="1"/>
    <col min="8" max="11" width="12.75390625" style="1" customWidth="1"/>
    <col min="12" max="12" width="13.2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761" t="s">
        <v>38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</row>
    <row r="2" spans="1:12" ht="15.75">
      <c r="A2" s="763" t="s">
        <v>196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2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763" t="s">
        <v>236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763" t="s">
        <v>228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</row>
    <row r="7" ht="4.5" customHeight="1" thickBot="1"/>
    <row r="8" spans="3:12" s="407" customFormat="1" ht="16.5" thickBot="1">
      <c r="C8" s="408" t="s">
        <v>198</v>
      </c>
      <c r="D8" s="409" t="s">
        <v>199</v>
      </c>
      <c r="E8" s="409" t="s">
        <v>200</v>
      </c>
      <c r="F8" s="409" t="s">
        <v>201</v>
      </c>
      <c r="G8" s="409" t="s">
        <v>202</v>
      </c>
      <c r="H8" s="409" t="s">
        <v>203</v>
      </c>
      <c r="I8" s="410" t="s">
        <v>204</v>
      </c>
      <c r="J8" s="409" t="s">
        <v>205</v>
      </c>
      <c r="K8" s="409" t="s">
        <v>206</v>
      </c>
      <c r="L8" s="411" t="s">
        <v>207</v>
      </c>
    </row>
    <row r="9" spans="3:12" s="407" customFormat="1" ht="15.75">
      <c r="C9" s="412" t="s">
        <v>208</v>
      </c>
      <c r="D9" s="413">
        <v>1.28</v>
      </c>
      <c r="E9" s="413">
        <v>1.13</v>
      </c>
      <c r="F9" s="413">
        <v>1.15</v>
      </c>
      <c r="G9" s="413"/>
      <c r="H9" s="413">
        <v>1</v>
      </c>
      <c r="I9" s="414"/>
      <c r="J9" s="413">
        <v>1</v>
      </c>
      <c r="K9" s="413">
        <v>1</v>
      </c>
      <c r="L9" s="415">
        <v>1</v>
      </c>
    </row>
    <row r="10" spans="3:12" ht="15.75">
      <c r="C10" s="405" t="s">
        <v>209</v>
      </c>
      <c r="D10" s="416">
        <v>1.24</v>
      </c>
      <c r="E10" s="416">
        <v>1</v>
      </c>
      <c r="F10" s="416">
        <v>1.04</v>
      </c>
      <c r="G10" s="416">
        <v>1</v>
      </c>
      <c r="H10" s="416"/>
      <c r="I10" s="417">
        <v>1</v>
      </c>
      <c r="J10" s="418">
        <v>1.08</v>
      </c>
      <c r="K10" s="418">
        <v>1</v>
      </c>
      <c r="L10" s="419">
        <v>1</v>
      </c>
    </row>
    <row r="11" spans="3:12" ht="15.75">
      <c r="C11" s="406" t="s">
        <v>210</v>
      </c>
      <c r="D11" s="418">
        <v>1.88</v>
      </c>
      <c r="E11" s="418">
        <v>1.72</v>
      </c>
      <c r="F11" s="418">
        <v>1.92</v>
      </c>
      <c r="G11" s="418">
        <v>1</v>
      </c>
      <c r="H11" s="418">
        <v>1.4</v>
      </c>
      <c r="I11" s="420">
        <v>1.4</v>
      </c>
      <c r="J11" s="418">
        <v>1.28</v>
      </c>
      <c r="K11" s="418">
        <v>1</v>
      </c>
      <c r="L11" s="419">
        <v>1</v>
      </c>
    </row>
    <row r="12" spans="3:12" ht="16.5" thickBot="1">
      <c r="C12" s="421" t="s">
        <v>211</v>
      </c>
      <c r="D12" s="422">
        <v>1.3</v>
      </c>
      <c r="E12" s="422">
        <v>1.26</v>
      </c>
      <c r="F12" s="422">
        <v>1.3</v>
      </c>
      <c r="G12" s="422">
        <v>1</v>
      </c>
      <c r="H12" s="422">
        <v>1.04</v>
      </c>
      <c r="I12" s="423">
        <v>1.22</v>
      </c>
      <c r="J12" s="422">
        <v>1</v>
      </c>
      <c r="K12" s="422">
        <v>1.04</v>
      </c>
      <c r="L12" s="424">
        <v>1</v>
      </c>
    </row>
    <row r="13" ht="4.5" customHeight="1"/>
    <row r="29" ht="9" customHeight="1"/>
    <row r="31" ht="25.5" customHeight="1"/>
    <row r="34" ht="0.75" customHeight="1" hidden="1"/>
    <row r="65536" ht="15.75" hidden="1"/>
  </sheetData>
  <sheetProtection selectLockedCells="1" selectUnlockedCells="1"/>
  <mergeCells count="4">
    <mergeCell ref="A1:L1"/>
    <mergeCell ref="A2:L2"/>
    <mergeCell ref="A4:L4"/>
    <mergeCell ref="A6:L6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</cp:lastModifiedBy>
  <cp:lastPrinted>2014-09-08T07:45:11Z</cp:lastPrinted>
  <dcterms:created xsi:type="dcterms:W3CDTF">2015-05-20T10:00:05Z</dcterms:created>
  <dcterms:modified xsi:type="dcterms:W3CDTF">2015-05-20T10:00:05Z</dcterms:modified>
  <cp:category/>
  <cp:version/>
  <cp:contentType/>
  <cp:contentStatus/>
</cp:coreProperties>
</file>