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Príjmy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<sst xmlns="http://schemas.openxmlformats.org/spreadsheetml/2006/main" count="208" uniqueCount="161">
  <si>
    <t>Schválený</t>
  </si>
  <si>
    <t>Rozpočet 2011</t>
  </si>
  <si>
    <t>Skutočnosť</t>
  </si>
  <si>
    <t>%</t>
  </si>
  <si>
    <t>P R Í J M Y</t>
  </si>
  <si>
    <t>rozpočet</t>
  </si>
  <si>
    <t>upravený</t>
  </si>
  <si>
    <t>plnenia</t>
  </si>
  <si>
    <t>(v EUR)</t>
  </si>
  <si>
    <t>o rozp.opatrenia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</si>
  <si>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</si>
  <si>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</si>
  <si>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</si>
  <si>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</si>
  <si>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</si>
  <si>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</si>
  <si>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</si>
  <si>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</si>
  <si>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</si>
  <si>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</si>
  <si>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</si>
  <si>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</si>
  <si>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</si>
  <si>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majetku</t>
  </si>
  <si>
    <t>Iné príjmy z podnikania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</si>
  <si>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</si>
  <si>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</si>
  <si>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</si>
  <si>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</si>
  <si>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</si>
  <si>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</si>
  <si>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</si>
  <si>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</si>
  <si>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</si>
  <si>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</si>
  <si>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 EKO podnik VPS</t>
  </si>
  <si>
    <t xml:space="preserve">           Stredisko kultúry</t>
  </si>
  <si>
    <t xml:space="preserve">           Knižnica</t>
  </si>
  <si>
    <t xml:space="preserve">          správa obecných úradov</t>
  </si>
  <si>
    <t>Úroky z dom. úverov, pôžičiek a vkladov</t>
  </si>
  <si>
    <t>Iné nedaň. príjmy-vratky,náhrady z poist. plnenia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</si>
  <si>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</si>
  <si>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</si>
  <si>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</si>
  <si>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</si>
  <si>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</si>
  <si>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</si>
  <si>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</si>
  <si>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</si>
  <si>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</si>
  <si>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</si>
  <si>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</si>
  <si>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</si>
  <si>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sčítanie obyvateľstva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</si>
  <si>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</si>
  <si>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</si>
  <si>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</si>
  <si>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</si>
  <si>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</si>
  <si>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v tom: Revit. VP Kramáre - Jahodová</t>
  </si>
  <si>
    <t xml:space="preserve">           Revit. VP Nová doba</t>
  </si>
  <si>
    <t xml:space="preserve">           Revit. VP Rešetkov - Osadná</t>
  </si>
  <si>
    <t xml:space="preserve">           Výstavba Jedenástej ulice</t>
  </si>
  <si>
    <t>Finančné operácie</t>
  </si>
  <si>
    <t>Zostatok prostriedkov z minulého roka</t>
  </si>
  <si>
    <t>Prevody z rezervného fondu</t>
  </si>
  <si>
    <t>Prevody z fondu rozvoja bývania</t>
  </si>
  <si>
    <t>Iné príjmové fin. operácie - predaj akcií</t>
  </si>
  <si>
    <t>Príjmy celkom</t>
  </si>
  <si>
    <t xml:space="preserve">V Ý D A V K Y </t>
  </si>
  <si>
    <t>2011</t>
  </si>
  <si>
    <t xml:space="preserve">  Bežné výdavky spolu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</si>
  <si>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</si>
  <si>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</si>
  <si>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</si>
  <si>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</si>
  <si>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</si>
  <si>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</si>
  <si>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3.3</t>
  </si>
  <si>
    <t xml:space="preserve">          Matrika</t>
  </si>
  <si>
    <t>6.0</t>
  </si>
  <si>
    <t xml:space="preserve">          Sčítanie obyvateľstva</t>
  </si>
  <si>
    <t xml:space="preserve">          Hlásenie pobytu občanov</t>
  </si>
  <si>
    <t>8.0</t>
  </si>
  <si>
    <t xml:space="preserve">          Transfery všeobecnej povahy VS</t>
  </si>
  <si>
    <t xml:space="preserve">          Transfer pre MC IHRISKO</t>
  </si>
  <si>
    <t>02</t>
  </si>
  <si>
    <t>Obrana</t>
  </si>
  <si>
    <t>2.0</t>
  </si>
  <si>
    <t xml:space="preserve">          Civilná ochrana</t>
  </si>
  <si>
    <t>03</t>
  </si>
  <si>
    <t>Verejný poriadok a bezpečnosť</t>
  </si>
  <si>
    <t xml:space="preserve">          Požiarna ochrana</t>
  </si>
  <si>
    <t xml:space="preserve">          Verejný poriadok a bezpečnosť inde neklasifik.</t>
  </si>
  <si>
    <t>04</t>
  </si>
  <si>
    <t>Ekonomická oblasť</t>
  </si>
  <si>
    <t>4.3</t>
  </si>
  <si>
    <t xml:space="preserve">          Výstavba - priesk. a proj. práce</t>
  </si>
  <si>
    <t xml:space="preserve">          Výstavba - stavebný úrad</t>
  </si>
  <si>
    <t>5.1</t>
  </si>
  <si>
    <t xml:space="preserve">          Cestná doprava-výst.a opravy miest.komunik.</t>
  </si>
  <si>
    <t>05</t>
  </si>
  <si>
    <t>Ochrana životného prostredia</t>
  </si>
  <si>
    <t>1.0</t>
  </si>
  <si>
    <t xml:space="preserve">          Nakladanie s odpadmi</t>
  </si>
  <si>
    <t>4.0</t>
  </si>
  <si>
    <t xml:space="preserve">          Ochrana prírody a krajiny-ost.činn.v poľnoh.</t>
  </si>
  <si>
    <t xml:space="preserve">          Ochrana ŽP inde neklasifikovaná</t>
  </si>
  <si>
    <t>06</t>
  </si>
  <si>
    <t>Bývanie a občianska vybavenosť</t>
  </si>
  <si>
    <t xml:space="preserve">           Rozvoj bývania - FRB</t>
  </si>
  <si>
    <t xml:space="preserve">           EKO - podnik VPS</t>
  </si>
  <si>
    <t xml:space="preserve">           Správa bytov a nebytových priestorov</t>
  </si>
  <si>
    <t>08</t>
  </si>
  <si>
    <t>Rekreácia, kultúra a náboženstvo</t>
  </si>
  <si>
    <t xml:space="preserve">          Telovýchova a šport</t>
  </si>
  <si>
    <t xml:space="preserve">          Stredisko kultúry</t>
  </si>
  <si>
    <t>2.0.5</t>
  </si>
  <si>
    <t xml:space="preserve">          Knižnica</t>
  </si>
  <si>
    <t>2.0.9</t>
  </si>
  <si>
    <t xml:space="preserve">          Ostatné kultúrne služby</t>
  </si>
  <si>
    <t>3.0</t>
  </si>
  <si>
    <t xml:space="preserve">          Vysielacie a vydavateľské služby </t>
  </si>
  <si>
    <t>09</t>
  </si>
  <si>
    <t>Vzdelávanie</t>
  </si>
  <si>
    <t xml:space="preserve">          Detské jasle</t>
  </si>
  <si>
    <t xml:space="preserve">          Základné vzdelanie</t>
  </si>
  <si>
    <t xml:space="preserve">          Základné vzdelanie - Havárie ZŠ s MŠ</t>
  </si>
  <si>
    <t>1.2.1</t>
  </si>
  <si>
    <t xml:space="preserve">          Školský úrad</t>
  </si>
  <si>
    <t>5.0</t>
  </si>
  <si>
    <t xml:space="preserve">          Školenie, kurzy semináre a porady</t>
  </si>
  <si>
    <t>10</t>
  </si>
  <si>
    <t>Sociálne zabezpečenie</t>
  </si>
  <si>
    <t>2.0.1</t>
  </si>
  <si>
    <t xml:space="preserve">          Zariadenia sociálnych služieb</t>
  </si>
  <si>
    <t>2.0.2</t>
  </si>
  <si>
    <t xml:space="preserve">          Ďalšie sociálne služby - staroba</t>
  </si>
  <si>
    <t xml:space="preserve">          Ďalšie sociálne služby - opatrovateľská služba</t>
  </si>
  <si>
    <t>4.0.3</t>
  </si>
  <si>
    <t xml:space="preserve">          Ďalšie sociálne služby - rodina a deti</t>
  </si>
  <si>
    <t>5.0.</t>
  </si>
  <si>
    <t xml:space="preserve">          Nezamestnaní</t>
  </si>
  <si>
    <t>7.0.1</t>
  </si>
  <si>
    <t xml:space="preserve">          Soc.pomoc obč.v hm. a soc.núdzi</t>
  </si>
  <si>
    <t>700</t>
  </si>
  <si>
    <t>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</si>
  <si>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</si>
  <si>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</si>
  <si>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</si>
  <si>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Nakladanie s odpadmi</t>
  </si>
  <si>
    <t xml:space="preserve">           Rozvoj bývania</t>
  </si>
  <si>
    <t xml:space="preserve">           Rozvoj obcí- výstavba miest a obcí</t>
  </si>
  <si>
    <t xml:space="preserve">          Základné školy s materskými školami</t>
  </si>
  <si>
    <t xml:space="preserve">          ZŠ - budovanie dets.ihrísk - revitalizácia</t>
  </si>
  <si>
    <t xml:space="preserve">          Havárie ZŠ s MŠ</t>
  </si>
  <si>
    <t>Výdavky celkom</t>
  </si>
  <si>
    <t xml:space="preserve">                                                            Čerpanie rozpočtu k 31.7.2011 - Príjmy</t>
  </si>
  <si>
    <t>I. - VII.</t>
  </si>
  <si>
    <t xml:space="preserve">                                                               Čerpanie rozpočtu k 31.7.2011 - Výdavky</t>
  </si>
  <si>
    <t xml:space="preserve">          na BV,na KL od Hl.m. SR,na Šport.leto od BsK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</si>
</sst>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5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3" fillId="0" borderId="3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0" fillId="0" borderId="0" xfId="0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/>
    </xf>
    <xf numFmtId="0" fontId="2" fillId="0" borderId="40" xfId="0" applyFont="1" applyBorder="1" applyAlignment="1">
      <alignment horizontal="right"/>
    </xf>
    <xf numFmtId="49" fontId="3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 horizontal="right"/>
    </xf>
    <xf numFmtId="49" fontId="3" fillId="0" borderId="43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49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49" fontId="2" fillId="0" borderId="48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49" xfId="0" applyFont="1" applyBorder="1" applyAlignment="1">
      <alignment/>
    </xf>
    <xf numFmtId="3" fontId="2" fillId="0" borderId="5" xfId="0" applyNumberFormat="1" applyFont="1" applyBorder="1" applyAlignment="1">
      <alignment/>
    </xf>
    <xf numFmtId="4" fontId="2" fillId="0" borderId="28" xfId="0" applyNumberFormat="1" applyFont="1" applyFill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0" fontId="2" fillId="0" borderId="51" xfId="0" applyFont="1" applyBorder="1" applyAlignment="1">
      <alignment/>
    </xf>
    <xf numFmtId="3" fontId="2" fillId="0" borderId="31" xfId="0" applyNumberFormat="1" applyFont="1" applyBorder="1" applyAlignment="1">
      <alignment/>
    </xf>
    <xf numFmtId="49" fontId="3" fillId="0" borderId="42" xfId="0" applyNumberFormat="1" applyFont="1" applyBorder="1" applyAlignment="1">
      <alignment horizontal="right"/>
    </xf>
    <xf numFmtId="0" fontId="3" fillId="0" borderId="43" xfId="0" applyFont="1" applyBorder="1" applyAlignment="1">
      <alignment/>
    </xf>
    <xf numFmtId="49" fontId="3" fillId="0" borderId="52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/>
    </xf>
    <xf numFmtId="49" fontId="2" fillId="0" borderId="54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49" fontId="3" fillId="0" borderId="56" xfId="0" applyNumberFormat="1" applyFont="1" applyBorder="1" applyAlignment="1">
      <alignment/>
    </xf>
    <xf numFmtId="0" fontId="3" fillId="0" borderId="57" xfId="0" applyFont="1" applyBorder="1" applyAlignment="1">
      <alignment/>
    </xf>
    <xf numFmtId="3" fontId="3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2" fillId="0" borderId="59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49" fontId="3" fillId="0" borderId="61" xfId="0" applyNumberFormat="1" applyFont="1" applyBorder="1" applyAlignment="1">
      <alignment/>
    </xf>
    <xf numFmtId="0" fontId="2" fillId="0" borderId="62" xfId="0" applyFont="1" applyBorder="1" applyAlignment="1">
      <alignment/>
    </xf>
    <xf numFmtId="4" fontId="3" fillId="0" borderId="34" xfId="0" applyNumberFormat="1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26">
      <selection activeCell="I137" sqref="I137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48.7109375" style="0" customWidth="1"/>
    <col min="4" max="4" width="17.28125" style="0" customWidth="1"/>
    <col min="5" max="5" width="19.421875" style="0" customWidth="1"/>
    <col min="6" max="6" width="16.28125" style="0" customWidth="1"/>
    <col min="7" max="7" width="10.421875" style="0" customWidth="1"/>
  </cols>
  <sheetData>
    <row r="1" spans="1:4" ht="18.75">
      <c r="A1" s="1" t="s">
        <v>157</v>
      </c>
      <c r="B1" s="1"/>
      <c r="C1" s="1"/>
      <c r="D1" s="1"/>
    </row>
    <row r="2" ht="13.5" thickBot="1"/>
    <row r="3" spans="1:7" ht="15.75">
      <c r="A3" s="2"/>
      <c r="B3" s="3"/>
      <c r="C3" s="4"/>
      <c r="D3" s="5" t="s">
        <v>0</v>
      </c>
      <c r="E3" s="5" t="s">
        <v>1</v>
      </c>
      <c r="F3" s="5" t="s">
        <v>2</v>
      </c>
      <c r="G3" s="6" t="s">
        <v>3</v>
      </c>
    </row>
    <row r="4" spans="1:7" ht="15.75">
      <c r="A4" s="131" t="s">
        <v>4</v>
      </c>
      <c r="B4" s="132"/>
      <c r="C4" s="132"/>
      <c r="D4" s="7" t="s">
        <v>5</v>
      </c>
      <c r="E4" s="7" t="s">
        <v>6</v>
      </c>
      <c r="F4" s="7" t="s">
        <v>158</v>
      </c>
      <c r="G4" s="8" t="s">
        <v>7</v>
      </c>
    </row>
    <row r="5" spans="1:7" ht="16.5" thickBot="1">
      <c r="A5" s="9"/>
      <c r="B5" s="10"/>
      <c r="C5" s="11" t="s">
        <v>8</v>
      </c>
      <c r="D5" s="12">
        <v>2011</v>
      </c>
      <c r="E5" s="12" t="s">
        <v>9</v>
      </c>
      <c r="F5" s="7">
        <v>2011</v>
      </c>
      <c r="G5" s="13"/>
    </row>
    <row r="6" spans="1:7" ht="17.25" thickBot="1" thickTop="1">
      <c r="A6" s="14" t="s">
        <v>10</v>
      </c>
      <c r="B6" s="15"/>
      <c r="C6" s="16"/>
      <c r="D6" s="17">
        <f>SUM(D7+D9+D11+D19+D22+D36+D37+D38)</f>
        <v>13791991</v>
      </c>
      <c r="E6" s="17">
        <f>SUM(E7+E9+E11+E19+E22+E36+E37+E38)</f>
        <v>13877266</v>
      </c>
      <c r="F6" s="18">
        <f>SUM(F7+F9+F11+F19+F22+F36+F37+F38)</f>
        <v>7867277</v>
      </c>
      <c r="G6" s="19">
        <f aca="true" t="shared" si="0" ref="G6:G23">F6*100/E6</f>
        <v>56.69183685028449</v>
      </c>
    </row>
    <row r="7" spans="1:7" ht="16.5" thickTop="1">
      <c r="A7" s="20"/>
      <c r="B7" s="21">
        <v>110</v>
      </c>
      <c r="C7" s="22" t="s">
        <v>11</v>
      </c>
      <c r="D7" s="23">
        <f>SUM(D8:D8)</f>
        <v>4350000</v>
      </c>
      <c r="E7" s="23">
        <f>SUM(E8:E8)</f>
        <v>4422800</v>
      </c>
      <c r="F7" s="24">
        <f>SUM(F8:F8)</f>
        <v>2452401</v>
      </c>
      <c r="G7" s="25">
        <f t="shared" si="0"/>
        <v>55.44905941937235</v>
      </c>
    </row>
    <row r="8" spans="1:7" ht="15.75">
      <c r="A8" s="26"/>
      <c r="B8" s="27">
        <v>111</v>
      </c>
      <c r="C8" s="28" t="s">
        <v>12</v>
      </c>
      <c r="D8" s="29">
        <v>4350000</v>
      </c>
      <c r="E8" s="29">
        <v>4422800</v>
      </c>
      <c r="F8" s="30">
        <v>2452401</v>
      </c>
      <c r="G8" s="31">
        <f t="shared" si="0"/>
        <v>55.44905941937235</v>
      </c>
    </row>
    <row r="9" spans="1:7" ht="15.75">
      <c r="A9" s="32"/>
      <c r="B9" s="33">
        <v>120</v>
      </c>
      <c r="C9" s="34" t="s">
        <v>13</v>
      </c>
      <c r="D9" s="35">
        <f>SUM(D10)</f>
        <v>2450000</v>
      </c>
      <c r="E9" s="35">
        <f>SUM(E10)</f>
        <v>2462475</v>
      </c>
      <c r="F9" s="36">
        <f>SUM(F10)</f>
        <v>1094317</v>
      </c>
      <c r="G9" s="37">
        <f t="shared" si="0"/>
        <v>44.43972020020508</v>
      </c>
    </row>
    <row r="10" spans="1:7" ht="15.75">
      <c r="A10" s="26"/>
      <c r="B10" s="27">
        <v>121</v>
      </c>
      <c r="C10" s="28" t="s">
        <v>14</v>
      </c>
      <c r="D10" s="29">
        <v>2450000</v>
      </c>
      <c r="E10" s="29">
        <v>2462475</v>
      </c>
      <c r="F10" s="30">
        <v>1094317</v>
      </c>
      <c r="G10" s="31">
        <f t="shared" si="0"/>
        <v>44.43972020020508</v>
      </c>
    </row>
    <row r="11" spans="1:7" ht="15.75">
      <c r="A11" s="32"/>
      <c r="B11" s="33">
        <v>130</v>
      </c>
      <c r="C11" s="34" t="s">
        <v>15</v>
      </c>
      <c r="D11" s="35">
        <f>SUM(D12+D18)</f>
        <v>499170</v>
      </c>
      <c r="E11" s="35">
        <f>SUM(E12+E18)</f>
        <v>499170</v>
      </c>
      <c r="F11" s="36">
        <f>SUM(F12+F18)</f>
        <v>297983.95</v>
      </c>
      <c r="G11" s="37">
        <f t="shared" si="0"/>
        <v>59.69588516938117</v>
      </c>
    </row>
    <row r="12" spans="1:7" ht="15.75">
      <c r="A12" s="26"/>
      <c r="B12" s="27">
        <v>133</v>
      </c>
      <c r="C12" s="28" t="s">
        <v>16</v>
      </c>
      <c r="D12" s="29">
        <f>SUM(D13:D17)</f>
        <v>498020</v>
      </c>
      <c r="E12" s="29">
        <f>SUM(E13:E17)</f>
        <v>498020</v>
      </c>
      <c r="F12" s="30">
        <f>SUM(F13:F17)</f>
        <v>261073.18</v>
      </c>
      <c r="G12" s="31">
        <f t="shared" si="0"/>
        <v>52.42222802297096</v>
      </c>
    </row>
    <row r="13" spans="1:7" ht="15.75">
      <c r="A13" s="26"/>
      <c r="B13" s="28"/>
      <c r="C13" s="28" t="s">
        <v>17</v>
      </c>
      <c r="D13" s="29">
        <v>42900</v>
      </c>
      <c r="E13" s="29">
        <v>42900</v>
      </c>
      <c r="F13" s="30">
        <v>35595.14</v>
      </c>
      <c r="G13" s="31">
        <f t="shared" si="0"/>
        <v>82.97235431235431</v>
      </c>
    </row>
    <row r="14" spans="1:7" ht="15.75">
      <c r="A14" s="26"/>
      <c r="B14" s="28"/>
      <c r="C14" s="28" t="s">
        <v>18</v>
      </c>
      <c r="D14" s="29">
        <v>1850</v>
      </c>
      <c r="E14" s="29">
        <v>1850</v>
      </c>
      <c r="F14" s="30">
        <v>1806.09</v>
      </c>
      <c r="G14" s="31">
        <f t="shared" si="0"/>
        <v>97.62648648648648</v>
      </c>
    </row>
    <row r="15" spans="1:7" ht="15.75">
      <c r="A15" s="26"/>
      <c r="B15" s="28"/>
      <c r="C15" s="28" t="s">
        <v>19</v>
      </c>
      <c r="D15" s="29">
        <v>6970</v>
      </c>
      <c r="E15" s="29">
        <v>6970</v>
      </c>
      <c r="F15" s="30">
        <v>8445.16</v>
      </c>
      <c r="G15" s="31">
        <f t="shared" si="0"/>
        <v>121.16441893830704</v>
      </c>
    </row>
    <row r="16" spans="1:7" ht="15.75">
      <c r="A16" s="26"/>
      <c r="B16" s="28"/>
      <c r="C16" s="28" t="s">
        <v>20</v>
      </c>
      <c r="D16" s="29">
        <v>250400</v>
      </c>
      <c r="E16" s="29">
        <v>250400</v>
      </c>
      <c r="F16" s="30">
        <v>90465</v>
      </c>
      <c r="G16" s="31">
        <f t="shared" si="0"/>
        <v>36.12819488817891</v>
      </c>
    </row>
    <row r="17" spans="1:7" ht="15.75">
      <c r="A17" s="26"/>
      <c r="B17" s="28"/>
      <c r="C17" s="28" t="s">
        <v>21</v>
      </c>
      <c r="D17" s="29">
        <v>195900</v>
      </c>
      <c r="E17" s="29">
        <v>195900</v>
      </c>
      <c r="F17" s="30">
        <v>124761.79</v>
      </c>
      <c r="G17" s="31">
        <f t="shared" si="0"/>
        <v>63.68646758550281</v>
      </c>
    </row>
    <row r="18" spans="1:7" ht="15.75">
      <c r="A18" s="26"/>
      <c r="B18" s="27">
        <v>139002</v>
      </c>
      <c r="C18" s="28" t="s">
        <v>22</v>
      </c>
      <c r="D18" s="29">
        <v>1150</v>
      </c>
      <c r="E18" s="29">
        <v>1150</v>
      </c>
      <c r="F18" s="30">
        <v>36910.77</v>
      </c>
      <c r="G18" s="31">
        <f t="shared" si="0"/>
        <v>3209.632173913043</v>
      </c>
    </row>
    <row r="19" spans="1:7" ht="15.75">
      <c r="A19" s="32"/>
      <c r="B19" s="33">
        <v>210</v>
      </c>
      <c r="C19" s="34" t="s">
        <v>23</v>
      </c>
      <c r="D19" s="38">
        <f>D20+D21</f>
        <v>1209307</v>
      </c>
      <c r="E19" s="38">
        <f>E20+E21</f>
        <v>1209307</v>
      </c>
      <c r="F19" s="39">
        <f>F20+F21</f>
        <v>683929.0499999999</v>
      </c>
      <c r="G19" s="37">
        <f t="shared" si="0"/>
        <v>56.55545283373039</v>
      </c>
    </row>
    <row r="20" spans="1:7" ht="15.75">
      <c r="A20" s="32"/>
      <c r="B20" s="27">
        <v>211</v>
      </c>
      <c r="C20" s="28" t="s">
        <v>24</v>
      </c>
      <c r="D20" s="40">
        <v>15000</v>
      </c>
      <c r="E20" s="40">
        <v>15000</v>
      </c>
      <c r="F20" s="30">
        <v>0</v>
      </c>
      <c r="G20" s="31">
        <f t="shared" si="0"/>
        <v>0</v>
      </c>
    </row>
    <row r="21" spans="1:7" ht="15.75">
      <c r="A21" s="26"/>
      <c r="B21" s="27">
        <v>212</v>
      </c>
      <c r="C21" s="28" t="s">
        <v>23</v>
      </c>
      <c r="D21" s="29">
        <v>1194307</v>
      </c>
      <c r="E21" s="29">
        <v>1194307</v>
      </c>
      <c r="F21" s="30">
        <f>493262.47+190666.58</f>
        <v>683929.0499999999</v>
      </c>
      <c r="G21" s="31">
        <f t="shared" si="0"/>
        <v>57.26576583742706</v>
      </c>
    </row>
    <row r="22" spans="1:7" ht="15.75">
      <c r="A22" s="32"/>
      <c r="B22" s="33">
        <v>220</v>
      </c>
      <c r="C22" s="34" t="s">
        <v>25</v>
      </c>
      <c r="D22" s="38">
        <f>SUM(D23+D24+D25)</f>
        <v>2019056</v>
      </c>
      <c r="E22" s="38">
        <f>SUM(E23+E24+E25)</f>
        <v>2019056</v>
      </c>
      <c r="F22" s="36">
        <f>SUM(F23+F24+F25)</f>
        <v>1269765.78</v>
      </c>
      <c r="G22" s="37">
        <f t="shared" si="0"/>
        <v>62.88908182833958</v>
      </c>
    </row>
    <row r="23" spans="1:7" ht="15.75">
      <c r="A23" s="26"/>
      <c r="B23" s="27">
        <v>221</v>
      </c>
      <c r="C23" s="28" t="s">
        <v>26</v>
      </c>
      <c r="D23" s="29">
        <v>60000</v>
      </c>
      <c r="E23" s="29">
        <v>60000</v>
      </c>
      <c r="F23" s="30">
        <v>40085.95</v>
      </c>
      <c r="G23" s="31">
        <f t="shared" si="0"/>
        <v>66.80991666666665</v>
      </c>
    </row>
    <row r="24" spans="1:7" ht="15.75">
      <c r="A24" s="26"/>
      <c r="B24" s="27">
        <v>222</v>
      </c>
      <c r="C24" s="28" t="s">
        <v>27</v>
      </c>
      <c r="D24" s="29">
        <v>0</v>
      </c>
      <c r="E24" s="29">
        <v>0</v>
      </c>
      <c r="F24" s="30">
        <v>88704.26</v>
      </c>
      <c r="G24" s="31">
        <v>0</v>
      </c>
    </row>
    <row r="25" spans="1:7" ht="15.75">
      <c r="A25" s="26"/>
      <c r="B25" s="27">
        <v>223</v>
      </c>
      <c r="C25" s="28" t="s">
        <v>28</v>
      </c>
      <c r="D25" s="29">
        <f>SUM(D26:D35)</f>
        <v>1959056</v>
      </c>
      <c r="E25" s="29">
        <f>SUM(E26:E35)</f>
        <v>1959056</v>
      </c>
      <c r="F25" s="30">
        <f>SUM(F26:F35)</f>
        <v>1140975.57</v>
      </c>
      <c r="G25" s="31">
        <f aca="true" t="shared" si="1" ref="G25:G38">F25*100/E25</f>
        <v>58.24109009645462</v>
      </c>
    </row>
    <row r="26" spans="1:7" ht="15.75">
      <c r="A26" s="26"/>
      <c r="B26" s="27"/>
      <c r="C26" s="28" t="s">
        <v>29</v>
      </c>
      <c r="D26" s="29">
        <v>89000</v>
      </c>
      <c r="E26" s="29">
        <v>89000</v>
      </c>
      <c r="F26" s="30">
        <f>108.5+59202.82</f>
        <v>59311.32</v>
      </c>
      <c r="G26" s="31">
        <f t="shared" si="1"/>
        <v>66.64193258426967</v>
      </c>
    </row>
    <row r="27" spans="1:7" ht="15.75">
      <c r="A27" s="26"/>
      <c r="B27" s="27"/>
      <c r="C27" s="28" t="s">
        <v>30</v>
      </c>
      <c r="D27" s="40">
        <v>293476</v>
      </c>
      <c r="E27" s="40">
        <v>293476</v>
      </c>
      <c r="F27" s="41">
        <v>147199.37</v>
      </c>
      <c r="G27" s="31">
        <f t="shared" si="1"/>
        <v>50.15720876664531</v>
      </c>
    </row>
    <row r="28" spans="1:7" ht="15.75">
      <c r="A28" s="26"/>
      <c r="B28" s="27"/>
      <c r="C28" s="28" t="s">
        <v>31</v>
      </c>
      <c r="D28" s="29">
        <v>120000</v>
      </c>
      <c r="E28" s="29">
        <v>120000</v>
      </c>
      <c r="F28" s="41">
        <v>77761.25</v>
      </c>
      <c r="G28" s="31">
        <f t="shared" si="1"/>
        <v>64.80104166666666</v>
      </c>
    </row>
    <row r="29" spans="1:7" ht="15.75">
      <c r="A29" s="26"/>
      <c r="B29" s="27"/>
      <c r="C29" s="28" t="s">
        <v>32</v>
      </c>
      <c r="D29" s="29">
        <v>28000</v>
      </c>
      <c r="E29" s="29">
        <v>28000</v>
      </c>
      <c r="F29" s="30">
        <v>16559.9</v>
      </c>
      <c r="G29" s="31">
        <f t="shared" si="1"/>
        <v>59.142500000000005</v>
      </c>
    </row>
    <row r="30" spans="1:7" ht="15.75">
      <c r="A30" s="26"/>
      <c r="B30" s="27"/>
      <c r="C30" s="28" t="s">
        <v>33</v>
      </c>
      <c r="D30" s="29">
        <v>4000</v>
      </c>
      <c r="E30" s="29">
        <v>4000</v>
      </c>
      <c r="F30" s="30">
        <v>1895.99</v>
      </c>
      <c r="G30" s="31">
        <f t="shared" si="1"/>
        <v>47.39975</v>
      </c>
    </row>
    <row r="31" spans="1:7" ht="15.75">
      <c r="A31" s="26"/>
      <c r="B31" s="27"/>
      <c r="C31" s="28" t="s">
        <v>34</v>
      </c>
      <c r="D31" s="29">
        <v>9000</v>
      </c>
      <c r="E31" s="29">
        <v>9000</v>
      </c>
      <c r="F31" s="30">
        <v>9073.98</v>
      </c>
      <c r="G31" s="31">
        <f t="shared" si="1"/>
        <v>100.822</v>
      </c>
    </row>
    <row r="32" spans="1:7" ht="15.75">
      <c r="A32" s="26"/>
      <c r="B32" s="27"/>
      <c r="C32" s="28" t="s">
        <v>35</v>
      </c>
      <c r="D32" s="29">
        <v>1228080</v>
      </c>
      <c r="E32" s="29">
        <v>1228080</v>
      </c>
      <c r="F32" s="41">
        <v>712679.9</v>
      </c>
      <c r="G32" s="31">
        <f t="shared" si="1"/>
        <v>58.03204188652205</v>
      </c>
    </row>
    <row r="33" spans="1:7" ht="15.75">
      <c r="A33" s="26"/>
      <c r="B33" s="27"/>
      <c r="C33" s="28" t="s">
        <v>36</v>
      </c>
      <c r="D33" s="29">
        <v>160000</v>
      </c>
      <c r="E33" s="29">
        <v>160000</v>
      </c>
      <c r="F33" s="41">
        <v>92769.01</v>
      </c>
      <c r="G33" s="31">
        <f t="shared" si="1"/>
        <v>57.98063125</v>
      </c>
    </row>
    <row r="34" spans="1:7" ht="15.75">
      <c r="A34" s="26"/>
      <c r="B34" s="27"/>
      <c r="C34" s="28" t="s">
        <v>37</v>
      </c>
      <c r="D34" s="29">
        <v>14000</v>
      </c>
      <c r="E34" s="29">
        <v>14000</v>
      </c>
      <c r="F34" s="41">
        <v>8275.78</v>
      </c>
      <c r="G34" s="31">
        <f t="shared" si="1"/>
        <v>59.1127142857143</v>
      </c>
    </row>
    <row r="35" spans="1:7" ht="15.75">
      <c r="A35" s="26"/>
      <c r="B35" s="27"/>
      <c r="C35" s="28" t="s">
        <v>38</v>
      </c>
      <c r="D35" s="29">
        <v>13500</v>
      </c>
      <c r="E35" s="29">
        <v>13500</v>
      </c>
      <c r="F35" s="30">
        <f>9310.93+5000+1133.34+4.8</f>
        <v>15449.07</v>
      </c>
      <c r="G35" s="31">
        <f t="shared" si="1"/>
        <v>114.43755555555556</v>
      </c>
    </row>
    <row r="36" spans="1:7" ht="15.75">
      <c r="A36" s="32"/>
      <c r="B36" s="33">
        <v>240</v>
      </c>
      <c r="C36" s="34" t="s">
        <v>39</v>
      </c>
      <c r="D36" s="35">
        <v>46000</v>
      </c>
      <c r="E36" s="35">
        <v>46000</v>
      </c>
      <c r="F36" s="36">
        <f>22533.79+12.98</f>
        <v>22546.77</v>
      </c>
      <c r="G36" s="37">
        <f t="shared" si="1"/>
        <v>49.014717391304345</v>
      </c>
    </row>
    <row r="37" spans="1:7" ht="15.75">
      <c r="A37" s="32"/>
      <c r="B37" s="33">
        <v>290</v>
      </c>
      <c r="C37" s="34" t="s">
        <v>40</v>
      </c>
      <c r="D37" s="35">
        <v>150000</v>
      </c>
      <c r="E37" s="35">
        <v>150000</v>
      </c>
      <c r="F37" s="36">
        <f>40484.24+121714.5</f>
        <v>162198.74</v>
      </c>
      <c r="G37" s="37">
        <f t="shared" si="1"/>
        <v>108.13249333333333</v>
      </c>
    </row>
    <row r="38" spans="1:7" ht="15.75">
      <c r="A38" s="32"/>
      <c r="B38" s="33">
        <v>310</v>
      </c>
      <c r="C38" s="34" t="s">
        <v>41</v>
      </c>
      <c r="D38" s="35">
        <f>SUM(D39:D40)</f>
        <v>3068458</v>
      </c>
      <c r="E38" s="35">
        <f>SUM(E39:E40)</f>
        <v>3068458</v>
      </c>
      <c r="F38" s="36">
        <f>SUM(F39:F40)</f>
        <v>1884134.7100000002</v>
      </c>
      <c r="G38" s="37">
        <f t="shared" si="1"/>
        <v>61.4033077852133</v>
      </c>
    </row>
    <row r="39" spans="1:7" ht="15.75">
      <c r="A39" s="26"/>
      <c r="B39" s="27">
        <v>311</v>
      </c>
      <c r="C39" s="28" t="s">
        <v>42</v>
      </c>
      <c r="D39" s="29">
        <v>0</v>
      </c>
      <c r="E39" s="29">
        <v>0</v>
      </c>
      <c r="F39" s="30">
        <f>45679.85+14871.4</f>
        <v>60551.25</v>
      </c>
      <c r="G39" s="31">
        <v>0</v>
      </c>
    </row>
    <row r="40" spans="1:7" ht="15.75">
      <c r="A40" s="26"/>
      <c r="B40" s="27">
        <v>312</v>
      </c>
      <c r="C40" s="28" t="s">
        <v>43</v>
      </c>
      <c r="D40" s="29">
        <f>SUM(D41:D51)</f>
        <v>3068458</v>
      </c>
      <c r="E40" s="29">
        <f>SUM(E41:E51)</f>
        <v>3068458</v>
      </c>
      <c r="F40" s="30">
        <f>SUM(F41:F51)</f>
        <v>1823583.4600000002</v>
      </c>
      <c r="G40" s="31">
        <f aca="true" t="shared" si="2" ref="G40:G53">F40*100/E40</f>
        <v>59.42996319323909</v>
      </c>
    </row>
    <row r="41" spans="1:7" ht="15.75">
      <c r="A41" s="26"/>
      <c r="B41" s="27"/>
      <c r="C41" s="28" t="s">
        <v>44</v>
      </c>
      <c r="D41" s="29">
        <v>91290</v>
      </c>
      <c r="E41" s="29">
        <v>91290</v>
      </c>
      <c r="F41" s="30">
        <v>53255</v>
      </c>
      <c r="G41" s="31">
        <f t="shared" si="2"/>
        <v>58.33607185891116</v>
      </c>
    </row>
    <row r="42" spans="1:7" ht="15.75">
      <c r="A42" s="26"/>
      <c r="B42" s="27"/>
      <c r="C42" s="28" t="s">
        <v>45</v>
      </c>
      <c r="D42" s="29">
        <v>2831889</v>
      </c>
      <c r="E42" s="29">
        <v>2831889</v>
      </c>
      <c r="F42" s="41">
        <f>69092.86+1597964</f>
        <v>1667056.86</v>
      </c>
      <c r="G42" s="31">
        <f t="shared" si="2"/>
        <v>58.86730941784795</v>
      </c>
    </row>
    <row r="43" spans="1:7" ht="15.75">
      <c r="A43" s="26"/>
      <c r="B43" s="27"/>
      <c r="C43" s="28" t="s">
        <v>46</v>
      </c>
      <c r="D43" s="29">
        <v>34000</v>
      </c>
      <c r="E43" s="29">
        <v>34000</v>
      </c>
      <c r="F43" s="30">
        <v>17566.78</v>
      </c>
      <c r="G43" s="31">
        <f t="shared" si="2"/>
        <v>51.667</v>
      </c>
    </row>
    <row r="44" spans="1:7" ht="15.75">
      <c r="A44" s="26"/>
      <c r="B44" s="27"/>
      <c r="C44" s="28" t="s">
        <v>47</v>
      </c>
      <c r="D44" s="29">
        <v>800</v>
      </c>
      <c r="E44" s="29">
        <v>800</v>
      </c>
      <c r="F44" s="30">
        <f>528+6.5</f>
        <v>534.5</v>
      </c>
      <c r="G44" s="31">
        <f t="shared" si="2"/>
        <v>66.8125</v>
      </c>
    </row>
    <row r="45" spans="1:7" ht="15.75">
      <c r="A45" s="26"/>
      <c r="B45" s="27"/>
      <c r="C45" s="28" t="s">
        <v>48</v>
      </c>
      <c r="D45" s="29">
        <v>30000</v>
      </c>
      <c r="E45" s="29">
        <v>30000</v>
      </c>
      <c r="F45" s="30">
        <v>12284</v>
      </c>
      <c r="G45" s="31">
        <f t="shared" si="2"/>
        <v>40.946666666666665</v>
      </c>
    </row>
    <row r="46" spans="1:7" ht="15.75">
      <c r="A46" s="26"/>
      <c r="B46" s="27"/>
      <c r="C46" s="28" t="s">
        <v>49</v>
      </c>
      <c r="D46" s="29">
        <v>12467</v>
      </c>
      <c r="E46" s="29">
        <v>12467</v>
      </c>
      <c r="F46" s="30">
        <v>7273</v>
      </c>
      <c r="G46" s="31">
        <f t="shared" si="2"/>
        <v>58.338012352610896</v>
      </c>
    </row>
    <row r="47" spans="1:7" ht="15.75">
      <c r="A47" s="26"/>
      <c r="B47" s="27"/>
      <c r="C47" s="28" t="s">
        <v>50</v>
      </c>
      <c r="D47" s="29">
        <v>3200</v>
      </c>
      <c r="E47" s="29">
        <v>3200</v>
      </c>
      <c r="F47" s="30">
        <v>3230.58</v>
      </c>
      <c r="G47" s="31">
        <f t="shared" si="2"/>
        <v>100.955625</v>
      </c>
    </row>
    <row r="48" spans="1:7" ht="15.75">
      <c r="A48" s="26"/>
      <c r="B48" s="27"/>
      <c r="C48" s="28" t="s">
        <v>51</v>
      </c>
      <c r="D48" s="29">
        <v>13564</v>
      </c>
      <c r="E48" s="29">
        <v>13564</v>
      </c>
      <c r="F48" s="30">
        <v>10173.96</v>
      </c>
      <c r="G48" s="31">
        <f t="shared" si="2"/>
        <v>75.0070775582424</v>
      </c>
    </row>
    <row r="49" spans="1:7" ht="15.75">
      <c r="A49" s="26"/>
      <c r="B49" s="27"/>
      <c r="C49" s="28" t="s">
        <v>52</v>
      </c>
      <c r="D49" s="29">
        <v>1430</v>
      </c>
      <c r="E49" s="29">
        <v>1430</v>
      </c>
      <c r="F49" s="30">
        <v>1441.78</v>
      </c>
      <c r="G49" s="31">
        <f t="shared" si="2"/>
        <v>100.82377622377622</v>
      </c>
    </row>
    <row r="50" spans="1:7" ht="15.75">
      <c r="A50" s="26"/>
      <c r="B50" s="27"/>
      <c r="C50" s="28" t="s">
        <v>160</v>
      </c>
      <c r="D50" s="29">
        <v>15000</v>
      </c>
      <c r="E50" s="29">
        <v>15000</v>
      </c>
      <c r="F50" s="30">
        <f>10444+3500+1000</f>
        <v>14944</v>
      </c>
      <c r="G50" s="42">
        <f t="shared" si="2"/>
        <v>99.62666666666667</v>
      </c>
    </row>
    <row r="51" spans="1:7" ht="16.5" thickBot="1">
      <c r="A51" s="26"/>
      <c r="B51" s="27"/>
      <c r="C51" s="28" t="s">
        <v>53</v>
      </c>
      <c r="D51" s="29">
        <v>34818</v>
      </c>
      <c r="E51" s="29">
        <v>34818</v>
      </c>
      <c r="F51" s="30">
        <v>35823</v>
      </c>
      <c r="G51" s="43">
        <f t="shared" si="2"/>
        <v>102.88643804928485</v>
      </c>
    </row>
    <row r="52" spans="1:7" ht="17.25" thickBot="1" thickTop="1">
      <c r="A52" s="14" t="s">
        <v>54</v>
      </c>
      <c r="B52" s="44"/>
      <c r="C52" s="16"/>
      <c r="D52" s="45">
        <f>SUM(D53+D56)</f>
        <v>1118551</v>
      </c>
      <c r="E52" s="45">
        <f>SUM(E53+E56)</f>
        <v>1118551</v>
      </c>
      <c r="F52" s="18">
        <f>SUM(F53+F56)</f>
        <v>53695.03</v>
      </c>
      <c r="G52" s="46">
        <f t="shared" si="2"/>
        <v>4.800409637110869</v>
      </c>
    </row>
    <row r="53" spans="1:7" ht="16.5" thickTop="1">
      <c r="A53" s="20"/>
      <c r="B53" s="21">
        <v>230</v>
      </c>
      <c r="C53" s="47" t="s">
        <v>55</v>
      </c>
      <c r="D53" s="23">
        <f>SUM(D54:D55)</f>
        <v>100000</v>
      </c>
      <c r="E53" s="23">
        <f>SUM(E54:E55)</f>
        <v>100000</v>
      </c>
      <c r="F53" s="24">
        <f>SUM(F54:F55)</f>
        <v>53695.03</v>
      </c>
      <c r="G53" s="25">
        <f t="shared" si="2"/>
        <v>53.69503</v>
      </c>
    </row>
    <row r="54" spans="1:7" ht="15.75">
      <c r="A54" s="32"/>
      <c r="B54" s="27">
        <v>231</v>
      </c>
      <c r="C54" s="28" t="s">
        <v>56</v>
      </c>
      <c r="D54" s="29">
        <v>0</v>
      </c>
      <c r="E54" s="29">
        <v>0</v>
      </c>
      <c r="F54" s="30">
        <v>5421.03</v>
      </c>
      <c r="G54" s="31">
        <v>0</v>
      </c>
    </row>
    <row r="55" spans="1:7" ht="15.75">
      <c r="A55" s="26"/>
      <c r="B55" s="27">
        <v>233</v>
      </c>
      <c r="C55" s="28" t="s">
        <v>57</v>
      </c>
      <c r="D55" s="29">
        <v>100000</v>
      </c>
      <c r="E55" s="29">
        <v>100000</v>
      </c>
      <c r="F55" s="30">
        <v>48274</v>
      </c>
      <c r="G55" s="31">
        <f>F55*100/E55</f>
        <v>48.274</v>
      </c>
    </row>
    <row r="56" spans="1:7" ht="15.75">
      <c r="A56" s="26"/>
      <c r="B56" s="27">
        <v>320</v>
      </c>
      <c r="C56" s="48" t="s">
        <v>58</v>
      </c>
      <c r="D56" s="29">
        <f>D59+D60</f>
        <v>1018551</v>
      </c>
      <c r="E56" s="29">
        <f>E59+E60</f>
        <v>1018551</v>
      </c>
      <c r="F56" s="30">
        <v>0</v>
      </c>
      <c r="G56" s="31">
        <f>F56*100/E56</f>
        <v>0</v>
      </c>
    </row>
    <row r="57" spans="1:7" ht="15.75">
      <c r="A57" s="26"/>
      <c r="B57" s="27"/>
      <c r="C57" s="48" t="s">
        <v>59</v>
      </c>
      <c r="D57" s="29">
        <v>0</v>
      </c>
      <c r="E57" s="29">
        <v>0</v>
      </c>
      <c r="F57" s="30">
        <v>0</v>
      </c>
      <c r="G57" s="31">
        <v>0</v>
      </c>
    </row>
    <row r="58" spans="1:7" ht="15.75">
      <c r="A58" s="26"/>
      <c r="B58" s="27"/>
      <c r="C58" s="49" t="s">
        <v>60</v>
      </c>
      <c r="D58" s="29">
        <v>0</v>
      </c>
      <c r="E58" s="29">
        <v>0</v>
      </c>
      <c r="F58" s="30">
        <v>0</v>
      </c>
      <c r="G58" s="31">
        <v>0</v>
      </c>
    </row>
    <row r="59" spans="1:7" ht="15.75">
      <c r="A59" s="26"/>
      <c r="B59" s="27"/>
      <c r="C59" s="49" t="s">
        <v>61</v>
      </c>
      <c r="D59" s="29">
        <v>536075</v>
      </c>
      <c r="E59" s="29">
        <v>536075</v>
      </c>
      <c r="F59" s="30">
        <v>0</v>
      </c>
      <c r="G59" s="31">
        <v>0</v>
      </c>
    </row>
    <row r="60" spans="1:7" ht="16.5" thickBot="1">
      <c r="A60" s="50"/>
      <c r="B60" s="51"/>
      <c r="C60" s="52" t="s">
        <v>62</v>
      </c>
      <c r="D60" s="53">
        <v>482476</v>
      </c>
      <c r="E60" s="53">
        <v>482476</v>
      </c>
      <c r="F60" s="54">
        <v>0</v>
      </c>
      <c r="G60" s="55">
        <f>F60*100/E60</f>
        <v>0</v>
      </c>
    </row>
    <row r="61" spans="1:7" ht="17.25" thickBot="1" thickTop="1">
      <c r="A61" s="14" t="s">
        <v>63</v>
      </c>
      <c r="B61" s="44"/>
      <c r="C61" s="16"/>
      <c r="D61" s="45">
        <f>SUM(D62:D64)</f>
        <v>1439558</v>
      </c>
      <c r="E61" s="45">
        <f>SUM(E62:E65)</f>
        <v>1439558</v>
      </c>
      <c r="F61" s="56">
        <f>SUM(F62:F65)</f>
        <v>752654.72</v>
      </c>
      <c r="G61" s="46">
        <f>F61*100/E61</f>
        <v>52.283737091523925</v>
      </c>
    </row>
    <row r="62" spans="1:7" ht="16.5" thickTop="1">
      <c r="A62" s="57"/>
      <c r="B62" s="58">
        <v>453</v>
      </c>
      <c r="C62" s="59" t="s">
        <v>64</v>
      </c>
      <c r="D62" s="60">
        <v>0</v>
      </c>
      <c r="E62" s="60">
        <v>0</v>
      </c>
      <c r="F62" s="61">
        <v>0</v>
      </c>
      <c r="G62" s="31">
        <v>0</v>
      </c>
    </row>
    <row r="63" spans="1:9" ht="15.75">
      <c r="A63" s="32"/>
      <c r="B63" s="27">
        <v>454</v>
      </c>
      <c r="C63" s="28" t="s">
        <v>65</v>
      </c>
      <c r="D63" s="29">
        <v>1439558</v>
      </c>
      <c r="E63" s="29">
        <v>1439558</v>
      </c>
      <c r="F63" s="30">
        <v>0</v>
      </c>
      <c r="G63" s="31">
        <f>F63*100/E63</f>
        <v>0</v>
      </c>
      <c r="I63" s="75"/>
    </row>
    <row r="64" spans="1:7" ht="15.75">
      <c r="A64" s="32"/>
      <c r="B64" s="62">
        <v>454</v>
      </c>
      <c r="C64" s="63" t="s">
        <v>66</v>
      </c>
      <c r="D64" s="64">
        <v>0</v>
      </c>
      <c r="E64" s="64">
        <v>0</v>
      </c>
      <c r="F64" s="65">
        <v>0</v>
      </c>
      <c r="G64" s="42">
        <v>0</v>
      </c>
    </row>
    <row r="65" spans="1:7" ht="16.5" thickBot="1">
      <c r="A65" s="26"/>
      <c r="B65" s="66">
        <v>456</v>
      </c>
      <c r="C65" s="63" t="s">
        <v>67</v>
      </c>
      <c r="D65" s="67">
        <v>0</v>
      </c>
      <c r="E65" s="64">
        <v>0</v>
      </c>
      <c r="F65" s="68">
        <v>752654.72</v>
      </c>
      <c r="G65" s="42">
        <v>0</v>
      </c>
    </row>
    <row r="66" spans="1:7" ht="17.25" thickBot="1" thickTop="1">
      <c r="A66" s="69" t="s">
        <v>68</v>
      </c>
      <c r="B66" s="70"/>
      <c r="C66" s="71"/>
      <c r="D66" s="72">
        <v>16350100</v>
      </c>
      <c r="E66" s="73">
        <f>SUM(E6+E52+E61)</f>
        <v>16435375</v>
      </c>
      <c r="F66" s="72">
        <f>SUM(F6+F52+F61)</f>
        <v>8673626.75</v>
      </c>
      <c r="G66" s="74">
        <f>F66*100/E66</f>
        <v>52.77413353817604</v>
      </c>
    </row>
    <row r="72" ht="2.25" customHeight="1"/>
    <row r="73" ht="12.75" hidden="1"/>
    <row r="74" ht="12.75" hidden="1"/>
    <row r="75" ht="12.75" hidden="1"/>
    <row r="76" ht="10.5" customHeight="1" hidden="1"/>
    <row r="77" ht="12.75" hidden="1"/>
    <row r="83" spans="1:4" ht="18.75">
      <c r="A83" s="1" t="s">
        <v>159</v>
      </c>
      <c r="B83" s="1"/>
      <c r="C83" s="1"/>
      <c r="D83" s="1"/>
    </row>
    <row r="84" ht="13.5" thickBot="1"/>
    <row r="85" spans="1:7" ht="15.75">
      <c r="A85" s="2"/>
      <c r="B85" s="76"/>
      <c r="C85" s="77"/>
      <c r="D85" s="5" t="s">
        <v>0</v>
      </c>
      <c r="E85" s="5" t="s">
        <v>1</v>
      </c>
      <c r="F85" s="78" t="s">
        <v>2</v>
      </c>
      <c r="G85" s="79" t="s">
        <v>3</v>
      </c>
    </row>
    <row r="86" spans="1:7" ht="15.75">
      <c r="A86" s="133" t="s">
        <v>69</v>
      </c>
      <c r="B86" s="134"/>
      <c r="C86" s="135"/>
      <c r="D86" s="7" t="s">
        <v>5</v>
      </c>
      <c r="E86" s="7" t="s">
        <v>6</v>
      </c>
      <c r="F86" s="80" t="s">
        <v>158</v>
      </c>
      <c r="G86" s="81" t="s">
        <v>7</v>
      </c>
    </row>
    <row r="87" spans="1:7" ht="16.5" thickBot="1">
      <c r="A87" s="9"/>
      <c r="B87" s="82"/>
      <c r="C87" s="83" t="s">
        <v>8</v>
      </c>
      <c r="D87" s="12">
        <v>2011</v>
      </c>
      <c r="E87" s="12" t="s">
        <v>9</v>
      </c>
      <c r="F87" s="84" t="s">
        <v>70</v>
      </c>
      <c r="G87" s="46"/>
    </row>
    <row r="88" spans="1:7" ht="17.25" thickBot="1" thickTop="1">
      <c r="A88" s="85">
        <v>600</v>
      </c>
      <c r="B88" s="86" t="s">
        <v>71</v>
      </c>
      <c r="C88" s="87"/>
      <c r="D88" s="45">
        <f>SUM(D89+D97+D99+D102+D106+D110+D114+D121+D127)</f>
        <v>13791991</v>
      </c>
      <c r="E88" s="45">
        <f>SUM(E89+E97+E99+E102+E106+E110+E114+E121+E127)</f>
        <v>13877266</v>
      </c>
      <c r="F88" s="18">
        <f>SUM(F89+F97+F99+F102+F106+F110+F114+F121+F127)</f>
        <v>7303205.779999999</v>
      </c>
      <c r="G88" s="19">
        <f aca="true" t="shared" si="3" ref="G88:G149">F88*100/E88</f>
        <v>52.62712251822512</v>
      </c>
    </row>
    <row r="89" spans="1:7" ht="16.5" thickTop="1">
      <c r="A89" s="88" t="s">
        <v>72</v>
      </c>
      <c r="B89" s="89"/>
      <c r="C89" s="90" t="s">
        <v>73</v>
      </c>
      <c r="D89" s="23">
        <f>SUM(D90:D96)</f>
        <v>2521025</v>
      </c>
      <c r="E89" s="23">
        <f>SUM(E90:E96)</f>
        <v>2529623</v>
      </c>
      <c r="F89" s="24">
        <f>SUM(F90:F95)</f>
        <v>1508046.13</v>
      </c>
      <c r="G89" s="91">
        <f t="shared" si="3"/>
        <v>59.615449812086624</v>
      </c>
    </row>
    <row r="90" spans="1:7" ht="15.75">
      <c r="A90" s="92"/>
      <c r="B90" s="93" t="s">
        <v>74</v>
      </c>
      <c r="C90" s="93" t="s">
        <v>75</v>
      </c>
      <c r="D90" s="29">
        <v>2261261</v>
      </c>
      <c r="E90" s="29">
        <v>2268239</v>
      </c>
      <c r="F90" s="30">
        <v>1340994.76</v>
      </c>
      <c r="G90" s="31">
        <f t="shared" si="3"/>
        <v>59.12052301366831</v>
      </c>
    </row>
    <row r="91" spans="1:7" ht="15.75">
      <c r="A91" s="92"/>
      <c r="B91" s="93" t="s">
        <v>76</v>
      </c>
      <c r="C91" s="28" t="s">
        <v>77</v>
      </c>
      <c r="D91" s="29">
        <v>46080</v>
      </c>
      <c r="E91" s="29">
        <v>50080</v>
      </c>
      <c r="F91" s="30">
        <v>39662.17</v>
      </c>
      <c r="G91" s="31">
        <f t="shared" si="3"/>
        <v>79.19762380191693</v>
      </c>
    </row>
    <row r="92" spans="1:7" ht="15.75">
      <c r="A92" s="92"/>
      <c r="B92" s="93" t="s">
        <v>78</v>
      </c>
      <c r="C92" s="28" t="s">
        <v>79</v>
      </c>
      <c r="D92" s="29">
        <v>91290</v>
      </c>
      <c r="E92" s="29">
        <v>91290</v>
      </c>
      <c r="F92" s="30">
        <v>49538.07</v>
      </c>
      <c r="G92" s="31">
        <f t="shared" si="3"/>
        <v>54.264508708511336</v>
      </c>
    </row>
    <row r="93" spans="1:7" ht="15.75">
      <c r="A93" s="92"/>
      <c r="B93" s="93" t="s">
        <v>80</v>
      </c>
      <c r="C93" s="28" t="s">
        <v>81</v>
      </c>
      <c r="D93" s="29">
        <v>34818</v>
      </c>
      <c r="E93" s="29">
        <v>34818</v>
      </c>
      <c r="F93" s="30">
        <v>37691.71</v>
      </c>
      <c r="G93" s="94">
        <f t="shared" si="3"/>
        <v>108.2535182951347</v>
      </c>
    </row>
    <row r="94" spans="1:7" ht="15.75">
      <c r="A94" s="92"/>
      <c r="B94" s="93" t="s">
        <v>80</v>
      </c>
      <c r="C94" s="28" t="s">
        <v>82</v>
      </c>
      <c r="D94" s="29">
        <v>29976</v>
      </c>
      <c r="E94" s="29">
        <v>29976</v>
      </c>
      <c r="F94" s="30">
        <v>16074.4</v>
      </c>
      <c r="G94" s="31">
        <f t="shared" si="3"/>
        <v>53.62423271950894</v>
      </c>
    </row>
    <row r="95" spans="1:7" ht="15.75">
      <c r="A95" s="95"/>
      <c r="B95" s="93" t="s">
        <v>83</v>
      </c>
      <c r="C95" s="96" t="s">
        <v>84</v>
      </c>
      <c r="D95" s="29">
        <v>55074</v>
      </c>
      <c r="E95" s="29">
        <v>52694</v>
      </c>
      <c r="F95" s="41">
        <v>24085.02</v>
      </c>
      <c r="G95" s="31">
        <f t="shared" si="3"/>
        <v>45.70732910767829</v>
      </c>
    </row>
    <row r="96" spans="1:7" ht="15.75">
      <c r="A96" s="97"/>
      <c r="B96" s="98" t="s">
        <v>83</v>
      </c>
      <c r="C96" s="99" t="s">
        <v>85</v>
      </c>
      <c r="D96" s="100">
        <v>2526</v>
      </c>
      <c r="E96" s="100">
        <v>2526</v>
      </c>
      <c r="F96" s="101">
        <v>0</v>
      </c>
      <c r="G96" s="31">
        <f t="shared" si="3"/>
        <v>0</v>
      </c>
    </row>
    <row r="97" spans="1:7" ht="15.75">
      <c r="A97" s="102" t="s">
        <v>86</v>
      </c>
      <c r="B97" s="103"/>
      <c r="C97" s="34" t="s">
        <v>87</v>
      </c>
      <c r="D97" s="35">
        <f>SUM(D98)</f>
        <v>2900</v>
      </c>
      <c r="E97" s="35">
        <f>SUM(E98)</f>
        <v>2900</v>
      </c>
      <c r="F97" s="36">
        <f>SUM(F98)</f>
        <v>1469.92</v>
      </c>
      <c r="G97" s="37">
        <f t="shared" si="3"/>
        <v>50.68689655172414</v>
      </c>
    </row>
    <row r="98" spans="1:7" ht="15.75">
      <c r="A98" s="92"/>
      <c r="B98" s="93" t="s">
        <v>88</v>
      </c>
      <c r="C98" s="28" t="s">
        <v>89</v>
      </c>
      <c r="D98" s="29">
        <v>2900</v>
      </c>
      <c r="E98" s="29">
        <v>2900</v>
      </c>
      <c r="F98" s="30">
        <v>1469.92</v>
      </c>
      <c r="G98" s="31">
        <f t="shared" si="3"/>
        <v>50.68689655172414</v>
      </c>
    </row>
    <row r="99" spans="1:7" ht="15.75">
      <c r="A99" s="102" t="s">
        <v>90</v>
      </c>
      <c r="B99" s="103"/>
      <c r="C99" s="34" t="s">
        <v>91</v>
      </c>
      <c r="D99" s="35">
        <f>SUM(D100:D101)</f>
        <v>100757</v>
      </c>
      <c r="E99" s="35">
        <f>SUM(E100:E101)</f>
        <v>103137</v>
      </c>
      <c r="F99" s="36">
        <f>SUM(F100:F101)</f>
        <v>52831.19</v>
      </c>
      <c r="G99" s="37">
        <f t="shared" si="3"/>
        <v>51.22428420450469</v>
      </c>
    </row>
    <row r="100" spans="1:7" ht="15.75">
      <c r="A100" s="102"/>
      <c r="B100" s="93" t="s">
        <v>88</v>
      </c>
      <c r="C100" s="28" t="s">
        <v>92</v>
      </c>
      <c r="D100" s="29">
        <v>797</v>
      </c>
      <c r="E100" s="29">
        <v>797</v>
      </c>
      <c r="F100" s="30">
        <v>298.55</v>
      </c>
      <c r="G100" s="31">
        <f t="shared" si="3"/>
        <v>37.45922208281054</v>
      </c>
    </row>
    <row r="101" spans="1:7" ht="15.75">
      <c r="A101" s="92"/>
      <c r="B101" s="93" t="s">
        <v>80</v>
      </c>
      <c r="C101" s="28" t="s">
        <v>93</v>
      </c>
      <c r="D101" s="29">
        <v>99960</v>
      </c>
      <c r="E101" s="29">
        <v>102340</v>
      </c>
      <c r="F101" s="30">
        <v>52532.64</v>
      </c>
      <c r="G101" s="31">
        <f t="shared" si="3"/>
        <v>51.33148329099082</v>
      </c>
    </row>
    <row r="102" spans="1:7" ht="15.75">
      <c r="A102" s="102" t="s">
        <v>94</v>
      </c>
      <c r="B102" s="103"/>
      <c r="C102" s="34" t="s">
        <v>95</v>
      </c>
      <c r="D102" s="35">
        <f>SUM(D103:D105)</f>
        <v>592416</v>
      </c>
      <c r="E102" s="35">
        <f>SUM(E103:E105)</f>
        <v>594153</v>
      </c>
      <c r="F102" s="36">
        <f>SUM(F103:F105)</f>
        <v>211775.16</v>
      </c>
      <c r="G102" s="37">
        <f t="shared" si="3"/>
        <v>35.643203013365245</v>
      </c>
    </row>
    <row r="103" spans="1:7" ht="15.75">
      <c r="A103" s="92"/>
      <c r="B103" s="93" t="s">
        <v>96</v>
      </c>
      <c r="C103" s="28" t="s">
        <v>97</v>
      </c>
      <c r="D103" s="29">
        <v>38141</v>
      </c>
      <c r="E103" s="29">
        <v>38141</v>
      </c>
      <c r="F103" s="30">
        <v>9440</v>
      </c>
      <c r="G103" s="31">
        <f t="shared" si="3"/>
        <v>24.750268739676464</v>
      </c>
    </row>
    <row r="104" spans="1:7" ht="15.75">
      <c r="A104" s="92"/>
      <c r="B104" s="93" t="s">
        <v>96</v>
      </c>
      <c r="C104" s="28" t="s">
        <v>98</v>
      </c>
      <c r="D104" s="29">
        <v>193728</v>
      </c>
      <c r="E104" s="29">
        <v>195465</v>
      </c>
      <c r="F104" s="30">
        <v>133820.06</v>
      </c>
      <c r="G104" s="31">
        <f t="shared" si="3"/>
        <v>68.46241526616018</v>
      </c>
    </row>
    <row r="105" spans="1:7" ht="15.75">
      <c r="A105" s="92"/>
      <c r="B105" s="93" t="s">
        <v>99</v>
      </c>
      <c r="C105" s="28" t="s">
        <v>100</v>
      </c>
      <c r="D105" s="29">
        <v>360547</v>
      </c>
      <c r="E105" s="29">
        <v>360547</v>
      </c>
      <c r="F105" s="30">
        <v>68515.1</v>
      </c>
      <c r="G105" s="31">
        <f t="shared" si="3"/>
        <v>19.003098070431875</v>
      </c>
    </row>
    <row r="106" spans="1:7" ht="15.75">
      <c r="A106" s="102" t="s">
        <v>101</v>
      </c>
      <c r="B106" s="103"/>
      <c r="C106" s="34" t="s">
        <v>102</v>
      </c>
      <c r="D106" s="35">
        <f>SUM(D107:D109)</f>
        <v>157345</v>
      </c>
      <c r="E106" s="35">
        <f>SUM(E107:E109)</f>
        <v>157345</v>
      </c>
      <c r="F106" s="36">
        <f>SUM(F107:F109)</f>
        <v>44120.18</v>
      </c>
      <c r="G106" s="37">
        <f t="shared" si="3"/>
        <v>28.040408020591695</v>
      </c>
    </row>
    <row r="107" spans="1:7" ht="15.75">
      <c r="A107" s="92"/>
      <c r="B107" s="93" t="s">
        <v>103</v>
      </c>
      <c r="C107" s="28" t="s">
        <v>104</v>
      </c>
      <c r="D107" s="29">
        <v>95905</v>
      </c>
      <c r="E107" s="29">
        <v>95905</v>
      </c>
      <c r="F107" s="30">
        <v>30855.32</v>
      </c>
      <c r="G107" s="31">
        <f t="shared" si="3"/>
        <v>32.17279599603775</v>
      </c>
    </row>
    <row r="108" spans="1:7" ht="15.75">
      <c r="A108" s="92"/>
      <c r="B108" s="93" t="s">
        <v>105</v>
      </c>
      <c r="C108" s="28" t="s">
        <v>106</v>
      </c>
      <c r="D108" s="29">
        <v>28896</v>
      </c>
      <c r="E108" s="29">
        <v>28896</v>
      </c>
      <c r="F108" s="30">
        <v>5961.07</v>
      </c>
      <c r="G108" s="31">
        <f t="shared" si="3"/>
        <v>20.62939507198228</v>
      </c>
    </row>
    <row r="109" spans="1:7" ht="15.75">
      <c r="A109" s="92"/>
      <c r="B109" s="93" t="s">
        <v>80</v>
      </c>
      <c r="C109" s="28" t="s">
        <v>107</v>
      </c>
      <c r="D109" s="29">
        <v>32544</v>
      </c>
      <c r="E109" s="29">
        <v>32544</v>
      </c>
      <c r="F109" s="30">
        <v>7303.79</v>
      </c>
      <c r="G109" s="31">
        <f t="shared" si="3"/>
        <v>22.44281588003933</v>
      </c>
    </row>
    <row r="110" spans="1:7" ht="15.75">
      <c r="A110" s="102" t="s">
        <v>108</v>
      </c>
      <c r="B110" s="103"/>
      <c r="C110" s="34" t="s">
        <v>109</v>
      </c>
      <c r="D110" s="35">
        <f>SUM(D111:D113)</f>
        <v>3009786</v>
      </c>
      <c r="E110" s="35">
        <f>SUM(E111:E113)</f>
        <v>3010786</v>
      </c>
      <c r="F110" s="36">
        <f>SUM(F111:F113)</f>
        <v>1683691.15</v>
      </c>
      <c r="G110" s="37">
        <f t="shared" si="3"/>
        <v>55.92198017394793</v>
      </c>
    </row>
    <row r="111" spans="1:7" ht="15.75">
      <c r="A111" s="92"/>
      <c r="B111" s="93" t="s">
        <v>103</v>
      </c>
      <c r="C111" s="28" t="s">
        <v>110</v>
      </c>
      <c r="D111" s="29">
        <v>13786</v>
      </c>
      <c r="E111" s="29">
        <v>13786</v>
      </c>
      <c r="F111" s="30">
        <v>7822.43</v>
      </c>
      <c r="G111" s="31">
        <f t="shared" si="3"/>
        <v>56.741839547366894</v>
      </c>
    </row>
    <row r="112" spans="1:7" ht="15.75">
      <c r="A112" s="92"/>
      <c r="B112" s="93" t="s">
        <v>88</v>
      </c>
      <c r="C112" s="28" t="s">
        <v>111</v>
      </c>
      <c r="D112" s="40">
        <v>2660000</v>
      </c>
      <c r="E112" s="40">
        <v>2660000</v>
      </c>
      <c r="F112" s="41">
        <v>1537460.93</v>
      </c>
      <c r="G112" s="31">
        <f t="shared" si="3"/>
        <v>57.799283082706765</v>
      </c>
    </row>
    <row r="113" spans="1:7" ht="15.75">
      <c r="A113" s="92"/>
      <c r="B113" s="93" t="s">
        <v>80</v>
      </c>
      <c r="C113" s="28" t="s">
        <v>112</v>
      </c>
      <c r="D113" s="29">
        <v>336000</v>
      </c>
      <c r="E113" s="29">
        <v>337000</v>
      </c>
      <c r="F113" s="41">
        <v>138407.79</v>
      </c>
      <c r="G113" s="31">
        <f t="shared" si="3"/>
        <v>41.070560830860536</v>
      </c>
    </row>
    <row r="114" spans="1:7" ht="15.75">
      <c r="A114" s="102" t="s">
        <v>113</v>
      </c>
      <c r="B114" s="103"/>
      <c r="C114" s="34" t="s">
        <v>114</v>
      </c>
      <c r="D114" s="35">
        <f>SUM(D115:D120)</f>
        <v>989867</v>
      </c>
      <c r="E114" s="35">
        <f>SUM(E115:E120)</f>
        <v>1060817</v>
      </c>
      <c r="F114" s="39">
        <f>SUM(F115:F120)</f>
        <v>594055.93</v>
      </c>
      <c r="G114" s="37">
        <f t="shared" si="3"/>
        <v>55.999850115524175</v>
      </c>
    </row>
    <row r="115" spans="1:7" ht="15.75">
      <c r="A115" s="92"/>
      <c r="B115" s="93" t="s">
        <v>103</v>
      </c>
      <c r="C115" s="28" t="s">
        <v>115</v>
      </c>
      <c r="D115" s="29">
        <v>8640</v>
      </c>
      <c r="E115" s="29">
        <v>8640</v>
      </c>
      <c r="F115" s="41">
        <v>1708.93</v>
      </c>
      <c r="G115" s="31">
        <f t="shared" si="3"/>
        <v>19.779282407407408</v>
      </c>
    </row>
    <row r="116" spans="1:7" ht="15.75">
      <c r="A116" s="92"/>
      <c r="B116" s="93" t="s">
        <v>103</v>
      </c>
      <c r="C116" s="28" t="s">
        <v>33</v>
      </c>
      <c r="D116" s="29">
        <v>21080</v>
      </c>
      <c r="E116" s="29">
        <v>25030</v>
      </c>
      <c r="F116" s="41">
        <v>14257.22</v>
      </c>
      <c r="G116" s="31">
        <f t="shared" si="3"/>
        <v>56.96052736715941</v>
      </c>
    </row>
    <row r="117" spans="1:7" ht="15.75">
      <c r="A117" s="92"/>
      <c r="B117" s="93" t="s">
        <v>88</v>
      </c>
      <c r="C117" s="28" t="s">
        <v>116</v>
      </c>
      <c r="D117" s="29">
        <v>480000</v>
      </c>
      <c r="E117" s="29">
        <v>480000</v>
      </c>
      <c r="F117" s="41">
        <v>247980.32</v>
      </c>
      <c r="G117" s="31">
        <f t="shared" si="3"/>
        <v>51.66256666666666</v>
      </c>
    </row>
    <row r="118" spans="1:7" ht="15.75">
      <c r="A118" s="92"/>
      <c r="B118" s="93" t="s">
        <v>117</v>
      </c>
      <c r="C118" s="28" t="s">
        <v>118</v>
      </c>
      <c r="D118" s="29">
        <v>245549</v>
      </c>
      <c r="E118" s="29">
        <v>245549</v>
      </c>
      <c r="F118" s="41">
        <v>135139.41</v>
      </c>
      <c r="G118" s="31">
        <f t="shared" si="3"/>
        <v>55.035618145461804</v>
      </c>
    </row>
    <row r="119" spans="1:7" ht="15.75">
      <c r="A119" s="92"/>
      <c r="B119" s="93" t="s">
        <v>119</v>
      </c>
      <c r="C119" s="28" t="s">
        <v>120</v>
      </c>
      <c r="D119" s="29">
        <v>74880</v>
      </c>
      <c r="E119" s="29">
        <v>74880</v>
      </c>
      <c r="F119" s="30">
        <v>27747.78</v>
      </c>
      <c r="G119" s="31">
        <f t="shared" si="3"/>
        <v>37.056330128205126</v>
      </c>
    </row>
    <row r="120" spans="1:7" ht="15.75">
      <c r="A120" s="92"/>
      <c r="B120" s="93" t="s">
        <v>121</v>
      </c>
      <c r="C120" s="28" t="s">
        <v>122</v>
      </c>
      <c r="D120" s="29">
        <v>159718</v>
      </c>
      <c r="E120" s="29">
        <v>226718</v>
      </c>
      <c r="F120" s="30">
        <v>167222.27</v>
      </c>
      <c r="G120" s="31">
        <f t="shared" si="3"/>
        <v>73.75782690390704</v>
      </c>
    </row>
    <row r="121" spans="1:7" ht="15.75">
      <c r="A121" s="102" t="s">
        <v>123</v>
      </c>
      <c r="B121" s="103"/>
      <c r="C121" s="34" t="s">
        <v>124</v>
      </c>
      <c r="D121" s="35">
        <f>SUM(D122:D126)</f>
        <v>5784918</v>
      </c>
      <c r="E121" s="35">
        <f>SUM(E122:E126)</f>
        <v>5784918</v>
      </c>
      <c r="F121" s="36">
        <f>SUM(F122:F126)</f>
        <v>2919302.73</v>
      </c>
      <c r="G121" s="37">
        <f t="shared" si="3"/>
        <v>50.46402956792127</v>
      </c>
    </row>
    <row r="122" spans="1:7" ht="15.75">
      <c r="A122" s="92"/>
      <c r="B122" s="93" t="s">
        <v>74</v>
      </c>
      <c r="C122" s="28" t="s">
        <v>125</v>
      </c>
      <c r="D122" s="29">
        <v>152573</v>
      </c>
      <c r="E122" s="29">
        <v>152573</v>
      </c>
      <c r="F122" s="30">
        <v>80622.21</v>
      </c>
      <c r="G122" s="31">
        <f t="shared" si="3"/>
        <v>52.84172822190034</v>
      </c>
    </row>
    <row r="123" spans="1:7" ht="15.75">
      <c r="A123" s="92"/>
      <c r="B123" s="93" t="s">
        <v>76</v>
      </c>
      <c r="C123" s="28" t="s">
        <v>126</v>
      </c>
      <c r="D123" s="29">
        <v>5384511</v>
      </c>
      <c r="E123" s="29">
        <v>5384511</v>
      </c>
      <c r="F123" s="41">
        <v>2775810.59</v>
      </c>
      <c r="G123" s="31">
        <f t="shared" si="3"/>
        <v>51.551767467835056</v>
      </c>
    </row>
    <row r="124" spans="1:7" ht="15.75">
      <c r="A124" s="92"/>
      <c r="B124" s="93" t="s">
        <v>76</v>
      </c>
      <c r="C124" s="28" t="s">
        <v>127</v>
      </c>
      <c r="D124" s="29">
        <v>192000</v>
      </c>
      <c r="E124" s="29">
        <v>192000</v>
      </c>
      <c r="F124" s="41">
        <v>29327.78</v>
      </c>
      <c r="G124" s="31">
        <f t="shared" si="3"/>
        <v>15.274885416666667</v>
      </c>
    </row>
    <row r="125" spans="1:7" ht="15.75">
      <c r="A125" s="92"/>
      <c r="B125" s="93" t="s">
        <v>128</v>
      </c>
      <c r="C125" s="28" t="s">
        <v>129</v>
      </c>
      <c r="D125" s="29">
        <v>50699</v>
      </c>
      <c r="E125" s="29">
        <v>50699</v>
      </c>
      <c r="F125" s="30">
        <v>31735.22</v>
      </c>
      <c r="G125" s="31">
        <f t="shared" si="3"/>
        <v>62.59535691039271</v>
      </c>
    </row>
    <row r="126" spans="1:7" ht="15.75">
      <c r="A126" s="92"/>
      <c r="B126" s="93" t="s">
        <v>130</v>
      </c>
      <c r="C126" s="28" t="s">
        <v>131</v>
      </c>
      <c r="D126" s="29">
        <v>5135</v>
      </c>
      <c r="E126" s="29">
        <v>5135</v>
      </c>
      <c r="F126" s="30">
        <v>1806.93</v>
      </c>
      <c r="G126" s="31">
        <f t="shared" si="3"/>
        <v>35.18851022395326</v>
      </c>
    </row>
    <row r="127" spans="1:7" ht="15.75">
      <c r="A127" s="102" t="s">
        <v>132</v>
      </c>
      <c r="B127" s="103"/>
      <c r="C127" s="34" t="s">
        <v>133</v>
      </c>
      <c r="D127" s="35">
        <f>SUM(D128:D133)</f>
        <v>632977</v>
      </c>
      <c r="E127" s="35">
        <f>SUM(E128:E133)</f>
        <v>633587</v>
      </c>
      <c r="F127" s="36">
        <f>SUM(F128:F133)</f>
        <v>287913.3900000001</v>
      </c>
      <c r="G127" s="37">
        <f t="shared" si="3"/>
        <v>45.4418083073043</v>
      </c>
    </row>
    <row r="128" spans="1:7" ht="15.75">
      <c r="A128" s="92"/>
      <c r="B128" s="93" t="s">
        <v>134</v>
      </c>
      <c r="C128" s="28" t="s">
        <v>135</v>
      </c>
      <c r="D128" s="29">
        <v>98979</v>
      </c>
      <c r="E128" s="29">
        <v>98979</v>
      </c>
      <c r="F128" s="30">
        <v>38280.3</v>
      </c>
      <c r="G128" s="31">
        <f t="shared" si="3"/>
        <v>38.67517352165611</v>
      </c>
    </row>
    <row r="129" spans="1:7" ht="15.75">
      <c r="A129" s="92"/>
      <c r="B129" s="93" t="s">
        <v>136</v>
      </c>
      <c r="C129" s="28" t="s">
        <v>137</v>
      </c>
      <c r="D129" s="29">
        <v>219840</v>
      </c>
      <c r="E129" s="29">
        <v>219840</v>
      </c>
      <c r="F129" s="30">
        <v>100177.53</v>
      </c>
      <c r="G129" s="31">
        <f t="shared" si="3"/>
        <v>45.56838155021834</v>
      </c>
    </row>
    <row r="130" spans="1:7" ht="15.75">
      <c r="A130" s="92"/>
      <c r="B130" s="93" t="s">
        <v>136</v>
      </c>
      <c r="C130" s="28" t="s">
        <v>138</v>
      </c>
      <c r="D130" s="29">
        <v>212160</v>
      </c>
      <c r="E130" s="29">
        <v>212160</v>
      </c>
      <c r="F130" s="30">
        <v>103358.08</v>
      </c>
      <c r="G130" s="31">
        <f t="shared" si="3"/>
        <v>48.71704374057315</v>
      </c>
    </row>
    <row r="131" spans="1:7" ht="15.75">
      <c r="A131" s="92"/>
      <c r="B131" s="93" t="s">
        <v>139</v>
      </c>
      <c r="C131" s="28" t="s">
        <v>140</v>
      </c>
      <c r="D131" s="29">
        <v>84230</v>
      </c>
      <c r="E131" s="29">
        <v>84840</v>
      </c>
      <c r="F131" s="30">
        <v>41960.16</v>
      </c>
      <c r="G131" s="31">
        <f t="shared" si="3"/>
        <v>49.45799151343706</v>
      </c>
    </row>
    <row r="132" spans="1:7" ht="15.75">
      <c r="A132" s="92"/>
      <c r="B132" s="93" t="s">
        <v>141</v>
      </c>
      <c r="C132" s="28" t="s">
        <v>142</v>
      </c>
      <c r="D132" s="29">
        <v>800</v>
      </c>
      <c r="E132" s="29">
        <v>800</v>
      </c>
      <c r="F132" s="41">
        <v>0</v>
      </c>
      <c r="G132" s="31">
        <f t="shared" si="3"/>
        <v>0</v>
      </c>
    </row>
    <row r="133" spans="1:7" ht="16.5" thickBot="1">
      <c r="A133" s="104"/>
      <c r="B133" s="105" t="s">
        <v>143</v>
      </c>
      <c r="C133" s="106" t="s">
        <v>144</v>
      </c>
      <c r="D133" s="107">
        <v>16968</v>
      </c>
      <c r="E133" s="107">
        <v>16968</v>
      </c>
      <c r="F133" s="68">
        <v>4137.32</v>
      </c>
      <c r="G133" s="42">
        <f t="shared" si="3"/>
        <v>24.383074021687882</v>
      </c>
    </row>
    <row r="134" spans="1:7" ht="17.25" thickBot="1" thickTop="1">
      <c r="A134" s="108" t="s">
        <v>145</v>
      </c>
      <c r="B134" s="86" t="s">
        <v>146</v>
      </c>
      <c r="C134" s="109"/>
      <c r="D134" s="45">
        <f>D135+D137+D140+D142+J145+D145</f>
        <v>2558109</v>
      </c>
      <c r="E134" s="45">
        <f>E135+E137+E140+E142+K145+E145</f>
        <v>2558109</v>
      </c>
      <c r="F134" s="56">
        <f>F135+F137+F140+F142+M145+F145</f>
        <v>22215.36</v>
      </c>
      <c r="G134" s="19">
        <v>0.9</v>
      </c>
    </row>
    <row r="135" spans="1:7" ht="16.5" thickTop="1">
      <c r="A135" s="88" t="s">
        <v>72</v>
      </c>
      <c r="B135" s="89"/>
      <c r="C135" s="110" t="s">
        <v>73</v>
      </c>
      <c r="D135" s="111">
        <v>58300</v>
      </c>
      <c r="E135" s="111">
        <v>58300</v>
      </c>
      <c r="F135" s="112">
        <f>SUM(F136)</f>
        <v>1116.36</v>
      </c>
      <c r="G135" s="113">
        <f t="shared" si="3"/>
        <v>1.914854202401372</v>
      </c>
    </row>
    <row r="136" spans="1:7" ht="15.75">
      <c r="A136" s="114"/>
      <c r="B136" s="93" t="s">
        <v>74</v>
      </c>
      <c r="C136" s="106" t="s">
        <v>147</v>
      </c>
      <c r="D136" s="100">
        <v>58300</v>
      </c>
      <c r="E136" s="100">
        <v>58300</v>
      </c>
      <c r="F136" s="115">
        <v>1116.36</v>
      </c>
      <c r="G136" s="31">
        <f t="shared" si="3"/>
        <v>1.914854202401372</v>
      </c>
    </row>
    <row r="137" spans="1:7" ht="15.75">
      <c r="A137" s="116" t="s">
        <v>94</v>
      </c>
      <c r="B137" s="103"/>
      <c r="C137" s="117" t="s">
        <v>95</v>
      </c>
      <c r="D137" s="118">
        <f>SUM(D138:D139)</f>
        <v>1509510</v>
      </c>
      <c r="E137" s="118">
        <f>SUM(E138:E139)</f>
        <v>1509510</v>
      </c>
      <c r="F137" s="119">
        <f>SUM(F138:F139)</f>
        <v>21099</v>
      </c>
      <c r="G137" s="37">
        <f t="shared" si="3"/>
        <v>1.3977383389311764</v>
      </c>
    </row>
    <row r="138" spans="1:7" ht="15.75">
      <c r="A138" s="92"/>
      <c r="B138" s="93" t="s">
        <v>96</v>
      </c>
      <c r="C138" s="28" t="s">
        <v>148</v>
      </c>
      <c r="D138" s="29">
        <v>834290</v>
      </c>
      <c r="E138" s="29">
        <v>834290</v>
      </c>
      <c r="F138" s="30">
        <v>0</v>
      </c>
      <c r="G138" s="31">
        <f t="shared" si="3"/>
        <v>0</v>
      </c>
    </row>
    <row r="139" spans="1:7" ht="15.75">
      <c r="A139" s="92"/>
      <c r="B139" s="93" t="s">
        <v>99</v>
      </c>
      <c r="C139" s="99" t="s">
        <v>149</v>
      </c>
      <c r="D139" s="100">
        <v>675220</v>
      </c>
      <c r="E139" s="100">
        <v>675220</v>
      </c>
      <c r="F139" s="30">
        <v>21099</v>
      </c>
      <c r="G139" s="31">
        <f t="shared" si="3"/>
        <v>3.124759337697343</v>
      </c>
    </row>
    <row r="140" spans="1:7" ht="15.75">
      <c r="A140" s="102" t="s">
        <v>101</v>
      </c>
      <c r="B140" s="103"/>
      <c r="C140" s="34" t="s">
        <v>102</v>
      </c>
      <c r="D140" s="35">
        <f>SUM(D141)</f>
        <v>0</v>
      </c>
      <c r="E140" s="35">
        <f>SUM(E141)</f>
        <v>0</v>
      </c>
      <c r="F140" s="36">
        <f>SUM(F141)</f>
        <v>0</v>
      </c>
      <c r="G140" s="37">
        <v>0</v>
      </c>
    </row>
    <row r="141" spans="1:7" ht="15.75">
      <c r="A141" s="92"/>
      <c r="B141" s="93" t="s">
        <v>103</v>
      </c>
      <c r="C141" s="28" t="s">
        <v>150</v>
      </c>
      <c r="D141" s="29">
        <v>0</v>
      </c>
      <c r="E141" s="29">
        <v>0</v>
      </c>
      <c r="F141" s="30">
        <v>0</v>
      </c>
      <c r="G141" s="31">
        <v>0</v>
      </c>
    </row>
    <row r="142" spans="1:7" ht="15.75">
      <c r="A142" s="102" t="s">
        <v>108</v>
      </c>
      <c r="B142" s="103"/>
      <c r="C142" s="34" t="s">
        <v>109</v>
      </c>
      <c r="D142" s="35">
        <f>SUM(D143:D144)</f>
        <v>156420</v>
      </c>
      <c r="E142" s="35">
        <f>SUM(E143:E144)</f>
        <v>156420</v>
      </c>
      <c r="F142" s="36">
        <f>SUM(F143:F144)</f>
        <v>0</v>
      </c>
      <c r="G142" s="37">
        <f t="shared" si="3"/>
        <v>0</v>
      </c>
    </row>
    <row r="143" spans="1:7" ht="15.75">
      <c r="A143" s="102"/>
      <c r="B143" s="93" t="s">
        <v>103</v>
      </c>
      <c r="C143" s="28" t="s">
        <v>151</v>
      </c>
      <c r="D143" s="29">
        <v>0</v>
      </c>
      <c r="E143" s="29">
        <v>0</v>
      </c>
      <c r="F143" s="30">
        <v>0</v>
      </c>
      <c r="G143" s="31">
        <v>0</v>
      </c>
    </row>
    <row r="144" spans="1:7" ht="15.75">
      <c r="A144" s="92"/>
      <c r="B144" s="93" t="s">
        <v>88</v>
      </c>
      <c r="C144" s="28" t="s">
        <v>152</v>
      </c>
      <c r="D144" s="29">
        <v>156420</v>
      </c>
      <c r="E144" s="29">
        <v>156420</v>
      </c>
      <c r="F144" s="30">
        <v>0</v>
      </c>
      <c r="G144" s="31">
        <f t="shared" si="3"/>
        <v>0</v>
      </c>
    </row>
    <row r="145" spans="1:7" ht="15.75">
      <c r="A145" s="120" t="s">
        <v>123</v>
      </c>
      <c r="B145" s="121"/>
      <c r="C145" s="122" t="s">
        <v>124</v>
      </c>
      <c r="D145" s="111">
        <f>D146+D148+D147</f>
        <v>833879</v>
      </c>
      <c r="E145" s="111">
        <f>E146+E148+E147</f>
        <v>833879</v>
      </c>
      <c r="F145" s="123">
        <f>F146+F148+F147</f>
        <v>0</v>
      </c>
      <c r="G145" s="37">
        <f t="shared" si="3"/>
        <v>0</v>
      </c>
    </row>
    <row r="146" spans="1:7" ht="15.75">
      <c r="A146" s="102"/>
      <c r="B146" s="93" t="s">
        <v>76</v>
      </c>
      <c r="C146" s="96" t="s">
        <v>153</v>
      </c>
      <c r="D146" s="29">
        <v>663879</v>
      </c>
      <c r="E146" s="29">
        <v>663879</v>
      </c>
      <c r="F146" s="124">
        <v>0</v>
      </c>
      <c r="G146" s="31">
        <f t="shared" si="3"/>
        <v>0</v>
      </c>
    </row>
    <row r="147" spans="1:7" ht="15.75">
      <c r="A147" s="102"/>
      <c r="B147" s="93" t="s">
        <v>76</v>
      </c>
      <c r="C147" s="96" t="s">
        <v>154</v>
      </c>
      <c r="D147" s="29">
        <v>170000</v>
      </c>
      <c r="E147" s="29">
        <v>170000</v>
      </c>
      <c r="F147" s="124">
        <v>0</v>
      </c>
      <c r="G147" s="31">
        <f t="shared" si="3"/>
        <v>0</v>
      </c>
    </row>
    <row r="148" spans="1:7" ht="16.5" thickBot="1">
      <c r="A148" s="125"/>
      <c r="B148" s="126" t="s">
        <v>76</v>
      </c>
      <c r="C148" s="106" t="s">
        <v>155</v>
      </c>
      <c r="D148" s="127">
        <v>0</v>
      </c>
      <c r="E148" s="127">
        <v>0</v>
      </c>
      <c r="F148" s="115">
        <v>0</v>
      </c>
      <c r="G148" s="42">
        <v>0</v>
      </c>
    </row>
    <row r="149" spans="1:7" ht="17.25" thickBot="1" thickTop="1">
      <c r="A149" s="69" t="s">
        <v>156</v>
      </c>
      <c r="B149" s="128"/>
      <c r="C149" s="129"/>
      <c r="D149" s="73">
        <f>SUM(D88+D134)</f>
        <v>16350100</v>
      </c>
      <c r="E149" s="73">
        <f>SUM(E88+E134)</f>
        <v>16435375</v>
      </c>
      <c r="F149" s="130">
        <f>SUM(F88+F134)</f>
        <v>7325421.14</v>
      </c>
      <c r="G149" s="74">
        <f t="shared" si="3"/>
        <v>44.571061749427685</v>
      </c>
    </row>
  </sheetData>
  <mergeCells count="2">
    <mergeCell ref="A4:C4"/>
    <mergeCell ref="A86:C86"/>
  </mergeCells>
  <printOptions/>
  <pageMargins left="0.75" right="0.75" top="1" bottom="1" header="0.4921259845" footer="0.492125984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2011-08-18T07:50:56Z</cp:lastPrinted>
  <dcterms:created xsi:type="dcterms:W3CDTF">2011-08-17T08:09:49Z</dcterms:created>
  <dcterms:modified xsi:type="dcterms:W3CDTF">2011-08-23T07:55:50Z</dcterms:modified>
  <cp:category/>
  <cp:version/>
  <cp:contentType/>
  <cp:contentStatus/>
</cp:coreProperties>
</file>