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0230" activeTab="0"/>
  </bookViews>
  <sheets>
    <sheet name="Výdavky" sheetId="1" r:id="rId1"/>
    <sheet name="Príjmy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<sst xmlns="http://schemas.openxmlformats.org/spreadsheetml/2006/main" count="265" uniqueCount="198">
  <si>
    <t>Mestská časť Bratislava-Nové Mesto</t>
  </si>
  <si>
    <t xml:space="preserve">          Miestny úrad Bratislava</t>
  </si>
  <si>
    <t xml:space="preserve">      Junácka 1, 832 91 Bratislava</t>
  </si>
  <si>
    <t xml:space="preserve">V Ý D A V K Y </t>
  </si>
  <si>
    <t>(v EUR)</t>
  </si>
  <si>
    <t>Program</t>
  </si>
  <si>
    <t>FK</t>
  </si>
  <si>
    <t>600 - Bežné výdavky spolu</t>
  </si>
  <si>
    <t>1</t>
  </si>
  <si>
    <t>01</t>
  </si>
  <si>
    <t>Všeobecné verejné služby</t>
  </si>
  <si>
    <t>1.1</t>
  </si>
  <si>
    <t xml:space="preserve">          Výdavky verejnej správy</t>
  </si>
  <si>
    <t>1.2</t>
  </si>
  <si>
    <t xml:space="preserve">          Finančná a rozpočtová oblasť</t>
  </si>
  <si>
    <t>1.3</t>
  </si>
  <si>
    <t>3.3</t>
  </si>
  <si>
    <t xml:space="preserve">          Matrika</t>
  </si>
  <si>
    <t>1.4</t>
  </si>
  <si>
    <t>6.0</t>
  </si>
  <si>
    <t xml:space="preserve">          Voľby (do NR SR, Sčítanie obyv.)</t>
  </si>
  <si>
    <t>1.5</t>
  </si>
  <si>
    <t xml:space="preserve">          Hlásenie pobytu občanov</t>
  </si>
  <si>
    <t>1.6</t>
  </si>
  <si>
    <t>8.0</t>
  </si>
  <si>
    <t xml:space="preserve">          Transfery všeobecnej povahy VS</t>
  </si>
  <si>
    <t>2</t>
  </si>
  <si>
    <t>02</t>
  </si>
  <si>
    <t>Obrana</t>
  </si>
  <si>
    <t>2.1</t>
  </si>
  <si>
    <t>2.0</t>
  </si>
  <si>
    <t xml:space="preserve">          Civilná ochrana</t>
  </si>
  <si>
    <t>3</t>
  </si>
  <si>
    <t>03</t>
  </si>
  <si>
    <t>Verejný poriadok a bezpečnosť</t>
  </si>
  <si>
    <t>3.1</t>
  </si>
  <si>
    <t xml:space="preserve">          Požiarna ochrana</t>
  </si>
  <si>
    <t>3.2</t>
  </si>
  <si>
    <t xml:space="preserve">          Verejný poriadok a bezpečnosť inde neklasifik.</t>
  </si>
  <si>
    <t>4</t>
  </si>
  <si>
    <t>04</t>
  </si>
  <si>
    <t>Ekonomická oblasť</t>
  </si>
  <si>
    <t>4.1</t>
  </si>
  <si>
    <t>4.3</t>
  </si>
  <si>
    <t xml:space="preserve">          Výstavba - priesk. a proj. práce</t>
  </si>
  <si>
    <t>4.2</t>
  </si>
  <si>
    <t xml:space="preserve">          Výstavba - stavebný úrad</t>
  </si>
  <si>
    <t>5.1</t>
  </si>
  <si>
    <t xml:space="preserve">          Cestná doprava-výst.a opravy miest.komunik.</t>
  </si>
  <si>
    <t>5</t>
  </si>
  <si>
    <t>05</t>
  </si>
  <si>
    <t>Ochrana životného prostredia</t>
  </si>
  <si>
    <t>1.0</t>
  </si>
  <si>
    <t xml:space="preserve">          Nakladanie s odpadmi</t>
  </si>
  <si>
    <t>5.2</t>
  </si>
  <si>
    <t>4.0</t>
  </si>
  <si>
    <t xml:space="preserve">          Ochrana prírody a krajiny-ost.činn.v poľnoh.</t>
  </si>
  <si>
    <t>5.3</t>
  </si>
  <si>
    <t xml:space="preserve">          Ochrana ŽP inde neklasifikovaná</t>
  </si>
  <si>
    <t>6</t>
  </si>
  <si>
    <t>06</t>
  </si>
  <si>
    <t>Bývanie a občianska vybavenosť</t>
  </si>
  <si>
    <t>6.1</t>
  </si>
  <si>
    <t xml:space="preserve">           Rozvoj bývania - FRB</t>
  </si>
  <si>
    <t>6.2</t>
  </si>
  <si>
    <t xml:space="preserve">           EKO - podnik VPS</t>
  </si>
  <si>
    <t>6.3</t>
  </si>
  <si>
    <t xml:space="preserve">           Správa bytov a nebytových priestorov</t>
  </si>
  <si>
    <t>7</t>
  </si>
  <si>
    <t>08</t>
  </si>
  <si>
    <t>Rekreácia, kultúra a šport</t>
  </si>
  <si>
    <t>7.1</t>
  </si>
  <si>
    <t xml:space="preserve">          Telovýchova a šport</t>
  </si>
  <si>
    <t>7.2</t>
  </si>
  <si>
    <t xml:space="preserve">          Školak klub</t>
  </si>
  <si>
    <t>7.3</t>
  </si>
  <si>
    <t xml:space="preserve">          Stredisko kultúry</t>
  </si>
  <si>
    <t>7.4</t>
  </si>
  <si>
    <t>2.0.5</t>
  </si>
  <si>
    <t xml:space="preserve">          Knižnica</t>
  </si>
  <si>
    <t>7.5</t>
  </si>
  <si>
    <t>2.0.9</t>
  </si>
  <si>
    <t xml:space="preserve">          Ostatné kultúrne služby</t>
  </si>
  <si>
    <t>7.6</t>
  </si>
  <si>
    <t>3.0</t>
  </si>
  <si>
    <t xml:space="preserve">          Vysielacie a vydavateľské služby </t>
  </si>
  <si>
    <t>8</t>
  </si>
  <si>
    <t>09</t>
  </si>
  <si>
    <t>Vzdelávanie</t>
  </si>
  <si>
    <t>8.1</t>
  </si>
  <si>
    <t xml:space="preserve">          Detské jasle</t>
  </si>
  <si>
    <t>8.2</t>
  </si>
  <si>
    <t xml:space="preserve">          Základné vzdelanie</t>
  </si>
  <si>
    <t xml:space="preserve">          Základné vzdelanie - Opravy a údržby ZŠ s MŠ</t>
  </si>
  <si>
    <t>8.3</t>
  </si>
  <si>
    <t>1.2.1</t>
  </si>
  <si>
    <t xml:space="preserve">          Školský úrad</t>
  </si>
  <si>
    <t>8.4</t>
  </si>
  <si>
    <t>5.0</t>
  </si>
  <si>
    <t xml:space="preserve">          Školenia, kurzy semináre a porady</t>
  </si>
  <si>
    <t>9</t>
  </si>
  <si>
    <t>10</t>
  </si>
  <si>
    <t>Sociálne zabezpečenie</t>
  </si>
  <si>
    <t>9.1</t>
  </si>
  <si>
    <t>2.0.1</t>
  </si>
  <si>
    <t xml:space="preserve">          Zariadenia sociálnych služieb</t>
  </si>
  <si>
    <t>9.2</t>
  </si>
  <si>
    <t>2.0.2</t>
  </si>
  <si>
    <t xml:space="preserve">          Ďalšie sociálne služby - staroba</t>
  </si>
  <si>
    <t>9.3</t>
  </si>
  <si>
    <t xml:space="preserve">          Ďalšie sociálne služby - opatrovateľská služba</t>
  </si>
  <si>
    <t>9.4</t>
  </si>
  <si>
    <t>4.0.3</t>
  </si>
  <si>
    <t xml:space="preserve">          Ďalšie sociálne služby - rodina a deti</t>
  </si>
  <si>
    <t>9.5</t>
  </si>
  <si>
    <t>5.0.</t>
  </si>
  <si>
    <t xml:space="preserve">          Nezamestnaní</t>
  </si>
  <si>
    <t>9.6</t>
  </si>
  <si>
    <t>7.0.1</t>
  </si>
  <si>
    <t xml:space="preserve">          Soc.pomoc obč.v hm. a soc.núdzi</t>
  </si>
  <si>
    <t>700 - Kapitálové výdavky spolu</t>
  </si>
  <si>
    <t xml:space="preserve">           Správa obecných úradov</t>
  </si>
  <si>
    <t xml:space="preserve">           Modernizácia strojového parku EKO</t>
  </si>
  <si>
    <t xml:space="preserve">           Rozvoj obcí - výstavba miest a obcí</t>
  </si>
  <si>
    <t xml:space="preserve">          Rekonštrukcia škôl a predškolských zariadení</t>
  </si>
  <si>
    <t xml:space="preserve">          ZŠ - budovanie dets.ihrísk - revitalizácia</t>
  </si>
  <si>
    <t>Výdavky celkom</t>
  </si>
  <si>
    <t>P R Í J M Y</t>
  </si>
  <si>
    <t>Bežné príjmy spolu</t>
  </si>
  <si>
    <t>Dane z príjmov, ziskov a kapitál. majetku</t>
  </si>
  <si>
    <t>Výnos DzP poukázaný územnej samospráve</t>
  </si>
  <si>
    <t>Daň z majetku</t>
  </si>
  <si>
    <t>Daň z nehnuteľností</t>
  </si>
  <si>
    <t>Domáce dane na tovary a služby</t>
  </si>
  <si>
    <t>Dane za špecifické služby</t>
  </si>
  <si>
    <t>v tom:  za psa</t>
  </si>
  <si>
    <t xml:space="preserve">            za nevýherné hracie prístroje</t>
  </si>
  <si>
    <t xml:space="preserve">            za predajné automaty</t>
  </si>
  <si>
    <t xml:space="preserve">            za komunálne a stavebné odpady</t>
  </si>
  <si>
    <t xml:space="preserve">            za užívanie verej. priestranstva</t>
  </si>
  <si>
    <t>Iné dane za tovary a služby</t>
  </si>
  <si>
    <t>Príjmy z vlastn.a z podnik. MÚ + ZŠ s MŠ</t>
  </si>
  <si>
    <t>Administratívne a iné poplatky a platby</t>
  </si>
  <si>
    <t>Administratívne poplatky</t>
  </si>
  <si>
    <t>Pokuty a penále</t>
  </si>
  <si>
    <t>Popl.a platby z nepriem.a náhod. predajov a služieb</t>
  </si>
  <si>
    <t>v tom: ošetrovné DJ</t>
  </si>
  <si>
    <t xml:space="preserve">          stravné od dôchodcov</t>
  </si>
  <si>
    <t xml:space="preserve">          opatrovateľská služba</t>
  </si>
  <si>
    <t xml:space="preserve">          noviny HNM</t>
  </si>
  <si>
    <t xml:space="preserve">          EKO podnik VPS</t>
  </si>
  <si>
    <t xml:space="preserve">          správa bytov a nebyt.priestorov - služby</t>
  </si>
  <si>
    <t xml:space="preserve">          správa úradu - poplatky za služby</t>
  </si>
  <si>
    <t>Úroky - MÚ + ZŠ s MŠ</t>
  </si>
  <si>
    <t>Iné nedaň. príjmy - MÚ + ZŠ s MŠ</t>
  </si>
  <si>
    <t>Bežné a všeobecné granty a transfery</t>
  </si>
  <si>
    <t>Transfery na rôznej úrovni</t>
  </si>
  <si>
    <t>v tom: na matričnú činnosť</t>
  </si>
  <si>
    <t xml:space="preserve">          na školstvo</t>
  </si>
  <si>
    <t xml:space="preserve">          na stavebný úrad</t>
  </si>
  <si>
    <t xml:space="preserve">          na nezam. a záškoláctvo z UPSVaR</t>
  </si>
  <si>
    <t xml:space="preserve">          na školský úrad</t>
  </si>
  <si>
    <t xml:space="preserve">          hlásenie pobytu obyvateľov</t>
  </si>
  <si>
    <t xml:space="preserve">          na ŽP - ochrana prírody </t>
  </si>
  <si>
    <t xml:space="preserve">          na Fond rozvoja bývania</t>
  </si>
  <si>
    <t xml:space="preserve">          na Pozemné komunikácie</t>
  </si>
  <si>
    <t xml:space="preserve">          na BV,na KL od Hl.m. SR,na Šport.leto od BsK</t>
  </si>
  <si>
    <t xml:space="preserve">          na BV z KŠÚ pre ZŠ s MŠ Cádrova</t>
  </si>
  <si>
    <t xml:space="preserve">          na  BV- nákup knižničného fondu</t>
  </si>
  <si>
    <t xml:space="preserve">          na BV - Podpora športových aktivít pre žiakov </t>
  </si>
  <si>
    <t xml:space="preserve">          na BV-Letné filmové pondelky-dotácia BSK</t>
  </si>
  <si>
    <t xml:space="preserve">          na voľby </t>
  </si>
  <si>
    <t>Kapitálové príjmy spolu</t>
  </si>
  <si>
    <t>Kapitálové príjmy</t>
  </si>
  <si>
    <t>Príjem z predaja kapitálových aktív</t>
  </si>
  <si>
    <t>Predaj pozemkov a nehmotných aktív</t>
  </si>
  <si>
    <t xml:space="preserve">Kapitálové granty a transfery </t>
  </si>
  <si>
    <t>Transfery v rámci verejnej správy</t>
  </si>
  <si>
    <t>Finančné operácie spolu</t>
  </si>
  <si>
    <t>Zostatok prostriedkov z minulých rokov</t>
  </si>
  <si>
    <t xml:space="preserve">Prevody z rezervného fondu </t>
  </si>
  <si>
    <t>Iné príj.fin.operácie-predaj akcií</t>
  </si>
  <si>
    <t>Príjmy spolu</t>
  </si>
  <si>
    <t xml:space="preserve">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</si>
  <si>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Čerpanie rozpočtu k 31.1.2013 - Výdavky</t>
  </si>
  <si>
    <t xml:space="preserve">                                                                                                                                                              </t>
  </si>
  <si>
    <r>
      <t xml:space="preserve">                               </t>
    </r>
    <r>
      <rPr>
        <b/>
        <i/>
        <sz val="20"/>
        <rFont val="Times New Roman"/>
        <family val="1"/>
      </rPr>
      <t xml:space="preserve">  Čerpanie rozpočtu k 31.1.2013 - Príjmy</t>
    </r>
  </si>
  <si>
    <t>Schválený</t>
  </si>
  <si>
    <t>rozpočet</t>
  </si>
  <si>
    <t>Skutočnosť</t>
  </si>
  <si>
    <t>%</t>
  </si>
  <si>
    <t>plnenia</t>
  </si>
  <si>
    <t>január</t>
  </si>
  <si>
    <t>Granty - MÚ + ZŠ s MŠ</t>
  </si>
  <si>
    <t xml:space="preserve">          poplatky za MŠ a ŠKD</t>
  </si>
  <si>
    <t xml:space="preserve">          Prieskumné a projektové práce</t>
  </si>
  <si>
    <t xml:space="preserve">          Výstavba miest a obcí</t>
  </si>
  <si>
    <t xml:space="preserve">          ZŠ - príjem za stravné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</si>
</sst>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"/>
  </numFmts>
  <fonts count="14">
    <font>
      <sz val="10"/>
      <name val="Arial"/>
      <family val="0"/>
    </font>
    <font>
      <b/>
      <sz val="14"/>
      <name val="Times New Roman"/>
      <family val="1"/>
    </font>
    <font>
      <sz val="14"/>
      <name val="Arial"/>
      <family val="0"/>
    </font>
    <font>
      <b/>
      <i/>
      <sz val="2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0"/>
    </font>
    <font>
      <b/>
      <i/>
      <sz val="12"/>
      <name val="Times New Roman"/>
      <family val="1"/>
    </font>
    <font>
      <sz val="8"/>
      <name val="Arial"/>
      <family val="0"/>
    </font>
    <font>
      <sz val="8"/>
      <color indexed="10"/>
      <name val="Arial"/>
      <family val="0"/>
    </font>
    <font>
      <i/>
      <sz val="12"/>
      <name val="Times New Roman"/>
      <family val="1"/>
    </font>
    <font>
      <b/>
      <sz val="10"/>
      <color indexed="10"/>
      <name val="Arial"/>
      <family val="2"/>
    </font>
    <font>
      <b/>
      <i/>
      <sz val="2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Font="1" applyFill="1" applyBorder="1" applyAlignment="1">
      <alignment horizontal="right"/>
    </xf>
    <xf numFmtId="0" fontId="5" fillId="0" borderId="1" xfId="0" applyFont="1" applyBorder="1" applyAlignment="1">
      <alignment/>
    </xf>
    <xf numFmtId="49" fontId="5" fillId="0" borderId="2" xfId="0" applyNumberFormat="1" applyFont="1" applyBorder="1" applyAlignment="1">
      <alignment horizontal="center"/>
    </xf>
    <xf numFmtId="0" fontId="5" fillId="0" borderId="3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6" fillId="0" borderId="5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5" fillId="0" borderId="6" xfId="0" applyFont="1" applyBorder="1" applyAlignment="1">
      <alignment/>
    </xf>
    <xf numFmtId="49" fontId="5" fillId="0" borderId="0" xfId="0" applyNumberFormat="1" applyFont="1" applyBorder="1" applyAlignment="1">
      <alignment/>
    </xf>
    <xf numFmtId="0" fontId="5" fillId="0" borderId="7" xfId="0" applyFont="1" applyBorder="1" applyAlignment="1">
      <alignment horizontal="right"/>
    </xf>
    <xf numFmtId="0" fontId="8" fillId="0" borderId="8" xfId="0" applyFont="1" applyBorder="1" applyAlignment="1">
      <alignment horizontal="right"/>
    </xf>
    <xf numFmtId="49" fontId="8" fillId="0" borderId="8" xfId="0" applyNumberFormat="1" applyFont="1" applyBorder="1" applyAlignment="1">
      <alignment horizontal="left"/>
    </xf>
    <xf numFmtId="0" fontId="8" fillId="0" borderId="8" xfId="0" applyFont="1" applyBorder="1" applyAlignment="1">
      <alignment/>
    </xf>
    <xf numFmtId="3" fontId="8" fillId="0" borderId="8" xfId="0" applyNumberFormat="1" applyFont="1" applyFill="1" applyBorder="1" applyAlignment="1">
      <alignment/>
    </xf>
    <xf numFmtId="49" fontId="6" fillId="0" borderId="8" xfId="0" applyNumberFormat="1" applyFont="1" applyBorder="1" applyAlignment="1">
      <alignment/>
    </xf>
    <xf numFmtId="3" fontId="6" fillId="0" borderId="8" xfId="0" applyNumberFormat="1" applyFont="1" applyBorder="1" applyAlignment="1">
      <alignment/>
    </xf>
    <xf numFmtId="3" fontId="6" fillId="0" borderId="8" xfId="0" applyNumberFormat="1" applyFont="1" applyFill="1" applyBorder="1" applyAlignment="1">
      <alignment/>
    </xf>
    <xf numFmtId="49" fontId="5" fillId="0" borderId="8" xfId="0" applyNumberFormat="1" applyFont="1" applyBorder="1" applyAlignment="1">
      <alignment/>
    </xf>
    <xf numFmtId="3" fontId="5" fillId="0" borderId="8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5" fillId="0" borderId="8" xfId="0" applyFont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6" fillId="0" borderId="8" xfId="0" applyFont="1" applyBorder="1" applyAlignment="1">
      <alignment/>
    </xf>
    <xf numFmtId="3" fontId="5" fillId="0" borderId="8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/>
    </xf>
    <xf numFmtId="3" fontId="5" fillId="0" borderId="9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49" fontId="8" fillId="0" borderId="8" xfId="0" applyNumberFormat="1" applyFont="1" applyBorder="1" applyAlignment="1">
      <alignment horizontal="right"/>
    </xf>
    <xf numFmtId="49" fontId="8" fillId="0" borderId="8" xfId="0" applyNumberFormat="1" applyFont="1" applyBorder="1" applyAlignment="1">
      <alignment/>
    </xf>
    <xf numFmtId="49" fontId="1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0" fontId="11" fillId="0" borderId="8" xfId="0" applyFont="1" applyBorder="1" applyAlignment="1">
      <alignment/>
    </xf>
    <xf numFmtId="3" fontId="8" fillId="0" borderId="8" xfId="0" applyNumberFormat="1" applyFont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5" fillId="0" borderId="1" xfId="0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right"/>
    </xf>
    <xf numFmtId="0" fontId="11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8" xfId="0" applyFont="1" applyFill="1" applyBorder="1" applyAlignment="1">
      <alignment/>
    </xf>
    <xf numFmtId="0" fontId="6" fillId="0" borderId="8" xfId="0" applyFont="1" applyFill="1" applyBorder="1" applyAlignment="1">
      <alignment horizontal="center"/>
    </xf>
    <xf numFmtId="0" fontId="6" fillId="0" borderId="8" xfId="0" applyFont="1" applyFill="1" applyBorder="1" applyAlignment="1">
      <alignment/>
    </xf>
    <xf numFmtId="0" fontId="5" fillId="0" borderId="8" xfId="0" applyFont="1" applyBorder="1" applyAlignment="1">
      <alignment horizontal="center"/>
    </xf>
    <xf numFmtId="0" fontId="5" fillId="2" borderId="8" xfId="0" applyFont="1" applyFill="1" applyBorder="1" applyAlignment="1">
      <alignment/>
    </xf>
    <xf numFmtId="0" fontId="5" fillId="2" borderId="8" xfId="0" applyFont="1" applyFill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6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0" fillId="0" borderId="0" xfId="0" applyFont="1" applyFill="1" applyAlignment="1">
      <alignment/>
    </xf>
    <xf numFmtId="0" fontId="13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164" fontId="8" fillId="0" borderId="8" xfId="0" applyNumberFormat="1" applyFont="1" applyBorder="1" applyAlignment="1">
      <alignment/>
    </xf>
    <xf numFmtId="4" fontId="8" fillId="0" borderId="8" xfId="0" applyNumberFormat="1" applyFont="1" applyBorder="1" applyAlignment="1">
      <alignment/>
    </xf>
    <xf numFmtId="4" fontId="6" fillId="0" borderId="8" xfId="0" applyNumberFormat="1" applyFont="1" applyBorder="1" applyAlignment="1">
      <alignment/>
    </xf>
    <xf numFmtId="4" fontId="5" fillId="0" borderId="8" xfId="0" applyNumberFormat="1" applyFont="1" applyFill="1" applyBorder="1" applyAlignment="1">
      <alignment/>
    </xf>
    <xf numFmtId="4" fontId="6" fillId="0" borderId="8" xfId="0" applyNumberFormat="1" applyFont="1" applyFill="1" applyBorder="1" applyAlignment="1">
      <alignment/>
    </xf>
    <xf numFmtId="4" fontId="5" fillId="0" borderId="9" xfId="0" applyNumberFormat="1" applyFont="1" applyFill="1" applyBorder="1" applyAlignment="1">
      <alignment/>
    </xf>
    <xf numFmtId="4" fontId="8" fillId="0" borderId="8" xfId="0" applyNumberFormat="1" applyFont="1" applyFill="1" applyBorder="1" applyAlignment="1">
      <alignment/>
    </xf>
    <xf numFmtId="4" fontId="5" fillId="0" borderId="8" xfId="0" applyNumberFormat="1" applyFont="1" applyFill="1" applyBorder="1" applyAlignment="1">
      <alignment horizontal="right"/>
    </xf>
    <xf numFmtId="49" fontId="6" fillId="0" borderId="6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7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tabSelected="1" workbookViewId="0" topLeftCell="A1">
      <selection activeCell="E46" sqref="E46"/>
    </sheetView>
  </sheetViews>
  <sheetFormatPr defaultColWidth="9.140625" defaultRowHeight="12.75"/>
  <cols>
    <col min="2" max="2" width="7.00390625" style="0" customWidth="1"/>
    <col min="3" max="3" width="56.8515625" style="0" customWidth="1"/>
    <col min="4" max="4" width="20.7109375" style="0" customWidth="1"/>
    <col min="5" max="5" width="17.7109375" style="0" customWidth="1"/>
    <col min="6" max="6" width="16.28125" style="0" customWidth="1"/>
    <col min="7" max="7" width="13.140625" style="0" bestFit="1" customWidth="1"/>
    <col min="8" max="8" width="6.421875" style="0" customWidth="1"/>
  </cols>
  <sheetData>
    <row r="1" spans="1:2" ht="18.75">
      <c r="A1" s="1" t="s">
        <v>0</v>
      </c>
      <c r="B1" s="2"/>
    </row>
    <row r="2" spans="1:2" ht="18.75">
      <c r="A2" s="1" t="s">
        <v>1</v>
      </c>
      <c r="B2" s="2"/>
    </row>
    <row r="3" spans="1:8" ht="18.75">
      <c r="A3" s="1" t="s">
        <v>2</v>
      </c>
      <c r="B3" s="2"/>
      <c r="C3" s="3"/>
      <c r="D3" s="4"/>
      <c r="E3" s="4"/>
      <c r="F3" s="5"/>
      <c r="G3" s="6"/>
      <c r="H3" s="6"/>
    </row>
    <row r="4" spans="1:8" ht="18.75">
      <c r="A4" s="1"/>
      <c r="B4" s="2"/>
      <c r="C4" s="3"/>
      <c r="D4" s="4"/>
      <c r="E4" s="4"/>
      <c r="F4" s="5"/>
      <c r="G4" s="6"/>
      <c r="H4" s="6"/>
    </row>
    <row r="5" spans="1:8" ht="25.5">
      <c r="A5" s="7" t="s">
        <v>184</v>
      </c>
      <c r="B5" s="3"/>
      <c r="C5" s="3"/>
      <c r="D5" s="4"/>
      <c r="E5" s="8"/>
      <c r="F5" s="3"/>
      <c r="G5" s="3"/>
      <c r="H5" s="6"/>
    </row>
    <row r="6" spans="1:8" ht="25.5">
      <c r="A6" s="7" t="s">
        <v>183</v>
      </c>
      <c r="B6" s="3"/>
      <c r="C6" s="3"/>
      <c r="D6" s="4"/>
      <c r="E6" s="8"/>
      <c r="F6" s="3"/>
      <c r="G6" s="3"/>
      <c r="H6" s="6"/>
    </row>
    <row r="7" spans="1:8" ht="12.75">
      <c r="A7" s="9"/>
      <c r="B7" s="9"/>
      <c r="C7" s="9"/>
      <c r="D7" s="10"/>
      <c r="E7" s="5"/>
      <c r="F7" s="5"/>
      <c r="G7" s="6"/>
      <c r="H7" s="6"/>
    </row>
    <row r="8" spans="1:9" ht="15.75">
      <c r="A8" s="11"/>
      <c r="B8" s="12"/>
      <c r="C8" s="13"/>
      <c r="D8" s="71" t="s">
        <v>187</v>
      </c>
      <c r="E8" s="52" t="s">
        <v>189</v>
      </c>
      <c r="F8" s="15" t="s">
        <v>190</v>
      </c>
      <c r="G8" s="16"/>
      <c r="H8" s="16"/>
      <c r="I8" s="5"/>
    </row>
    <row r="9" spans="1:9" ht="15.75">
      <c r="A9" s="81" t="s">
        <v>3</v>
      </c>
      <c r="B9" s="82"/>
      <c r="C9" s="83"/>
      <c r="D9" s="72" t="s">
        <v>188</v>
      </c>
      <c r="E9" s="53" t="s">
        <v>192</v>
      </c>
      <c r="F9" s="17" t="s">
        <v>191</v>
      </c>
      <c r="G9" s="18"/>
      <c r="H9" s="18"/>
      <c r="I9" s="5"/>
    </row>
    <row r="10" spans="1:9" ht="15.75">
      <c r="A10" s="19"/>
      <c r="B10" s="20"/>
      <c r="C10" s="21" t="s">
        <v>4</v>
      </c>
      <c r="D10" s="72">
        <v>2013</v>
      </c>
      <c r="E10" s="53">
        <v>2013</v>
      </c>
      <c r="F10" s="17">
        <v>2013</v>
      </c>
      <c r="G10" s="16"/>
      <c r="H10" s="16"/>
      <c r="I10" s="5"/>
    </row>
    <row r="11" spans="1:9" ht="19.5" customHeight="1">
      <c r="A11" s="22" t="s">
        <v>5</v>
      </c>
      <c r="B11" s="23" t="s">
        <v>6</v>
      </c>
      <c r="C11" s="24" t="s">
        <v>7</v>
      </c>
      <c r="D11" s="25">
        <f>D12+D19+D21+D24+D28+D32+D36+D43+D49</f>
        <v>15577052</v>
      </c>
      <c r="E11" s="79">
        <f>E12+E19+E21+E24+E28+E32+E36+E43+E49</f>
        <v>640393.3</v>
      </c>
      <c r="F11" s="73">
        <f>E11*100/D11</f>
        <v>4.111132838228954</v>
      </c>
      <c r="G11" s="16"/>
      <c r="H11" s="16"/>
      <c r="I11" s="5"/>
    </row>
    <row r="12" spans="1:9" ht="19.5" customHeight="1">
      <c r="A12" s="26" t="s">
        <v>8</v>
      </c>
      <c r="B12" s="26" t="s">
        <v>9</v>
      </c>
      <c r="C12" s="26" t="s">
        <v>10</v>
      </c>
      <c r="D12" s="28">
        <f>D13+D14+D15+D16+D17+D18</f>
        <v>2826906</v>
      </c>
      <c r="E12" s="77">
        <f>E13+E14+E15+E16+E17+E18</f>
        <v>212944.01</v>
      </c>
      <c r="F12" s="73">
        <f aca="true" t="shared" si="0" ref="F12:F70">E12*100/D12</f>
        <v>7.532758782923804</v>
      </c>
      <c r="G12" s="16"/>
      <c r="H12" s="16"/>
      <c r="I12" s="5"/>
    </row>
    <row r="13" spans="1:9" ht="19.5" customHeight="1">
      <c r="A13" s="29" t="s">
        <v>11</v>
      </c>
      <c r="B13" s="29" t="s">
        <v>11</v>
      </c>
      <c r="C13" s="29" t="s">
        <v>12</v>
      </c>
      <c r="D13" s="30">
        <v>2555919</v>
      </c>
      <c r="E13" s="76">
        <v>202833.76</v>
      </c>
      <c r="F13" s="73">
        <f t="shared" si="0"/>
        <v>7.935844602274172</v>
      </c>
      <c r="G13" s="31"/>
      <c r="H13" s="16"/>
      <c r="I13" s="5"/>
    </row>
    <row r="14" spans="1:9" ht="19.5" customHeight="1">
      <c r="A14" s="29" t="s">
        <v>13</v>
      </c>
      <c r="B14" s="29" t="s">
        <v>13</v>
      </c>
      <c r="C14" s="32" t="s">
        <v>14</v>
      </c>
      <c r="D14" s="30">
        <v>61990</v>
      </c>
      <c r="E14" s="76">
        <v>651.41</v>
      </c>
      <c r="F14" s="73">
        <f t="shared" si="0"/>
        <v>1.0508307791579288</v>
      </c>
      <c r="G14" s="16"/>
      <c r="H14" s="16"/>
      <c r="I14" s="5"/>
    </row>
    <row r="15" spans="1:9" ht="19.5" customHeight="1">
      <c r="A15" s="29" t="s">
        <v>15</v>
      </c>
      <c r="B15" s="29" t="s">
        <v>16</v>
      </c>
      <c r="C15" s="32" t="s">
        <v>17</v>
      </c>
      <c r="D15" s="30">
        <v>103713</v>
      </c>
      <c r="E15" s="76">
        <v>1336.3</v>
      </c>
      <c r="F15" s="73">
        <f t="shared" si="0"/>
        <v>1.288459498809214</v>
      </c>
      <c r="G15" s="16"/>
      <c r="H15" s="16"/>
      <c r="I15" s="5"/>
    </row>
    <row r="16" spans="1:9" ht="19.5" customHeight="1">
      <c r="A16" s="29" t="s">
        <v>18</v>
      </c>
      <c r="B16" s="29" t="s">
        <v>19</v>
      </c>
      <c r="C16" s="32" t="s">
        <v>20</v>
      </c>
      <c r="D16" s="30">
        <v>39000</v>
      </c>
      <c r="E16" s="76">
        <v>0</v>
      </c>
      <c r="F16" s="73">
        <f t="shared" si="0"/>
        <v>0</v>
      </c>
      <c r="G16" s="33"/>
      <c r="H16" s="16"/>
      <c r="I16" s="5"/>
    </row>
    <row r="17" spans="1:9" ht="19.5" customHeight="1">
      <c r="A17" s="29" t="s">
        <v>21</v>
      </c>
      <c r="B17" s="29" t="s">
        <v>19</v>
      </c>
      <c r="C17" s="32" t="s">
        <v>22</v>
      </c>
      <c r="D17" s="30">
        <f>30074-290</f>
        <v>29784</v>
      </c>
      <c r="E17" s="76">
        <v>122.54</v>
      </c>
      <c r="F17" s="73">
        <f t="shared" si="0"/>
        <v>0.4114289551437013</v>
      </c>
      <c r="G17" s="16"/>
      <c r="H17" s="16"/>
      <c r="I17" s="5"/>
    </row>
    <row r="18" spans="1:9" ht="19.5" customHeight="1">
      <c r="A18" s="29" t="s">
        <v>23</v>
      </c>
      <c r="B18" s="29" t="s">
        <v>24</v>
      </c>
      <c r="C18" s="32" t="s">
        <v>25</v>
      </c>
      <c r="D18" s="30">
        <v>36500</v>
      </c>
      <c r="E18" s="76">
        <v>8000</v>
      </c>
      <c r="F18" s="73">
        <f t="shared" si="0"/>
        <v>21.91780821917808</v>
      </c>
      <c r="G18" s="16"/>
      <c r="H18" s="16"/>
      <c r="I18" s="5"/>
    </row>
    <row r="19" spans="1:9" ht="19.5" customHeight="1">
      <c r="A19" s="26" t="s">
        <v>26</v>
      </c>
      <c r="B19" s="26" t="s">
        <v>27</v>
      </c>
      <c r="C19" s="34" t="s">
        <v>28</v>
      </c>
      <c r="D19" s="28">
        <f>SUM(D20)</f>
        <v>3829</v>
      </c>
      <c r="E19" s="77">
        <f>SUM(E20)</f>
        <v>221.18</v>
      </c>
      <c r="F19" s="73">
        <f t="shared" si="0"/>
        <v>5.7764429354922955</v>
      </c>
      <c r="G19" s="16"/>
      <c r="H19" s="16"/>
      <c r="I19" s="5"/>
    </row>
    <row r="20" spans="1:9" ht="19.5" customHeight="1">
      <c r="A20" s="29" t="s">
        <v>29</v>
      </c>
      <c r="B20" s="29" t="s">
        <v>30</v>
      </c>
      <c r="C20" s="32" t="s">
        <v>31</v>
      </c>
      <c r="D20" s="30">
        <v>3829</v>
      </c>
      <c r="E20" s="76">
        <v>221.18</v>
      </c>
      <c r="F20" s="73">
        <f t="shared" si="0"/>
        <v>5.7764429354922955</v>
      </c>
      <c r="G20" s="16"/>
      <c r="H20" s="16"/>
      <c r="I20" s="5"/>
    </row>
    <row r="21" spans="1:9" ht="19.5" customHeight="1">
      <c r="A21" s="26" t="s">
        <v>32</v>
      </c>
      <c r="B21" s="26" t="s">
        <v>33</v>
      </c>
      <c r="C21" s="34" t="s">
        <v>34</v>
      </c>
      <c r="D21" s="28">
        <f>SUM(D22:D23)</f>
        <v>108782</v>
      </c>
      <c r="E21" s="77">
        <f>SUM(E22:E23)</f>
        <v>7600.34</v>
      </c>
      <c r="F21" s="73">
        <f t="shared" si="0"/>
        <v>6.986762515857403</v>
      </c>
      <c r="G21" s="16"/>
      <c r="H21" s="16"/>
      <c r="I21" s="5"/>
    </row>
    <row r="22" spans="1:9" ht="19.5" customHeight="1">
      <c r="A22" s="29" t="s">
        <v>35</v>
      </c>
      <c r="B22" s="29" t="s">
        <v>30</v>
      </c>
      <c r="C22" s="32" t="s">
        <v>36</v>
      </c>
      <c r="D22" s="30">
        <v>462</v>
      </c>
      <c r="E22" s="76">
        <v>0</v>
      </c>
      <c r="F22" s="73">
        <f t="shared" si="0"/>
        <v>0</v>
      </c>
      <c r="G22" s="16"/>
      <c r="H22" s="16"/>
      <c r="I22" s="5"/>
    </row>
    <row r="23" spans="1:9" ht="19.5" customHeight="1">
      <c r="A23" s="29" t="s">
        <v>37</v>
      </c>
      <c r="B23" s="29" t="s">
        <v>19</v>
      </c>
      <c r="C23" s="32" t="s">
        <v>38</v>
      </c>
      <c r="D23" s="30">
        <v>108320</v>
      </c>
      <c r="E23" s="76">
        <v>7600.34</v>
      </c>
      <c r="F23" s="73">
        <f t="shared" si="0"/>
        <v>7.016562038404727</v>
      </c>
      <c r="G23" s="16"/>
      <c r="H23" s="16"/>
      <c r="I23" s="5"/>
    </row>
    <row r="24" spans="1:9" ht="19.5" customHeight="1">
      <c r="A24" s="26" t="s">
        <v>39</v>
      </c>
      <c r="B24" s="26" t="s">
        <v>40</v>
      </c>
      <c r="C24" s="34" t="s">
        <v>41</v>
      </c>
      <c r="D24" s="28">
        <f>SUM(D25:D27)</f>
        <v>608357</v>
      </c>
      <c r="E24" s="77">
        <f>SUM(E25:E27)</f>
        <v>26029.3</v>
      </c>
      <c r="F24" s="73">
        <f t="shared" si="0"/>
        <v>4.27862258509395</v>
      </c>
      <c r="G24" s="16"/>
      <c r="H24" s="16"/>
      <c r="I24" s="5"/>
    </row>
    <row r="25" spans="1:9" ht="19.5" customHeight="1">
      <c r="A25" s="29" t="s">
        <v>42</v>
      </c>
      <c r="B25" s="29" t="s">
        <v>43</v>
      </c>
      <c r="C25" s="32" t="s">
        <v>44</v>
      </c>
      <c r="D25" s="30">
        <v>19000</v>
      </c>
      <c r="E25" s="76">
        <v>0</v>
      </c>
      <c r="F25" s="73">
        <f t="shared" si="0"/>
        <v>0</v>
      </c>
      <c r="G25" s="16"/>
      <c r="H25" s="16"/>
      <c r="I25" s="5"/>
    </row>
    <row r="26" spans="1:9" ht="19.5" customHeight="1">
      <c r="A26" s="29" t="s">
        <v>45</v>
      </c>
      <c r="B26" s="29" t="s">
        <v>43</v>
      </c>
      <c r="C26" s="32" t="s">
        <v>46</v>
      </c>
      <c r="D26" s="30">
        <f>299420-1770</f>
        <v>297650</v>
      </c>
      <c r="E26" s="76">
        <v>18583.94</v>
      </c>
      <c r="F26" s="73">
        <f t="shared" si="0"/>
        <v>6.243554510330925</v>
      </c>
      <c r="G26" s="33"/>
      <c r="H26" s="16"/>
      <c r="I26" s="5"/>
    </row>
    <row r="27" spans="1:9" ht="19.5" customHeight="1">
      <c r="A27" s="29" t="s">
        <v>43</v>
      </c>
      <c r="B27" s="29" t="s">
        <v>47</v>
      </c>
      <c r="C27" s="32" t="s">
        <v>48</v>
      </c>
      <c r="D27" s="30">
        <v>291707</v>
      </c>
      <c r="E27" s="76">
        <v>7445.36</v>
      </c>
      <c r="F27" s="73">
        <f t="shared" si="0"/>
        <v>2.5523419047194618</v>
      </c>
      <c r="G27" s="16"/>
      <c r="H27" s="16"/>
      <c r="I27" s="5"/>
    </row>
    <row r="28" spans="1:9" ht="19.5" customHeight="1">
      <c r="A28" s="26" t="s">
        <v>49</v>
      </c>
      <c r="B28" s="26" t="s">
        <v>50</v>
      </c>
      <c r="C28" s="34" t="s">
        <v>51</v>
      </c>
      <c r="D28" s="28">
        <f>SUM(D29:D31)</f>
        <v>142600</v>
      </c>
      <c r="E28" s="77">
        <f>SUM(E29:E31)</f>
        <v>3034.02</v>
      </c>
      <c r="F28" s="73">
        <f t="shared" si="0"/>
        <v>2.1276437587657786</v>
      </c>
      <c r="G28" s="16"/>
      <c r="H28" s="16"/>
      <c r="I28" s="5"/>
    </row>
    <row r="29" spans="1:9" ht="19.5" customHeight="1">
      <c r="A29" s="29" t="s">
        <v>47</v>
      </c>
      <c r="B29" s="29" t="s">
        <v>52</v>
      </c>
      <c r="C29" s="32" t="s">
        <v>53</v>
      </c>
      <c r="D29" s="30">
        <v>59600</v>
      </c>
      <c r="E29" s="76">
        <v>3034.02</v>
      </c>
      <c r="F29" s="73">
        <f t="shared" si="0"/>
        <v>5.090637583892618</v>
      </c>
      <c r="G29" s="16"/>
      <c r="H29" s="16"/>
      <c r="I29" s="5"/>
    </row>
    <row r="30" spans="1:9" ht="19.5" customHeight="1">
      <c r="A30" s="29" t="s">
        <v>54</v>
      </c>
      <c r="B30" s="29" t="s">
        <v>55</v>
      </c>
      <c r="C30" s="32" t="s">
        <v>56</v>
      </c>
      <c r="D30" s="30">
        <v>17500</v>
      </c>
      <c r="E30" s="76">
        <v>0</v>
      </c>
      <c r="F30" s="73">
        <f t="shared" si="0"/>
        <v>0</v>
      </c>
      <c r="G30" s="16"/>
      <c r="H30" s="16"/>
      <c r="I30" s="5"/>
    </row>
    <row r="31" spans="1:9" ht="19.5" customHeight="1">
      <c r="A31" s="29" t="s">
        <v>57</v>
      </c>
      <c r="B31" s="29" t="s">
        <v>19</v>
      </c>
      <c r="C31" s="32" t="s">
        <v>58</v>
      </c>
      <c r="D31" s="30">
        <v>65500</v>
      </c>
      <c r="E31" s="76">
        <v>0</v>
      </c>
      <c r="F31" s="73">
        <f t="shared" si="0"/>
        <v>0</v>
      </c>
      <c r="G31" s="16"/>
      <c r="H31" s="16"/>
      <c r="I31" s="5"/>
    </row>
    <row r="32" spans="1:9" ht="19.5" customHeight="1">
      <c r="A32" s="26" t="s">
        <v>59</v>
      </c>
      <c r="B32" s="26" t="s">
        <v>60</v>
      </c>
      <c r="C32" s="34" t="s">
        <v>61</v>
      </c>
      <c r="D32" s="28">
        <f>SUM(D33:D35)</f>
        <v>3967211</v>
      </c>
      <c r="E32" s="77">
        <f>SUM(E33:E35)</f>
        <v>169393.02</v>
      </c>
      <c r="F32" s="73">
        <f t="shared" si="0"/>
        <v>4.269826333915691</v>
      </c>
      <c r="G32" s="16"/>
      <c r="H32" s="16"/>
      <c r="I32" s="5"/>
    </row>
    <row r="33" spans="1:9" ht="19.5" customHeight="1">
      <c r="A33" s="29" t="s">
        <v>62</v>
      </c>
      <c r="B33" s="29" t="s">
        <v>52</v>
      </c>
      <c r="C33" s="32" t="s">
        <v>63</v>
      </c>
      <c r="D33" s="30">
        <v>14420</v>
      </c>
      <c r="E33" s="76">
        <v>144.01</v>
      </c>
      <c r="F33" s="73">
        <f t="shared" si="0"/>
        <v>0.9986823855755894</v>
      </c>
      <c r="G33" s="16"/>
      <c r="H33" s="16"/>
      <c r="I33" s="5"/>
    </row>
    <row r="34" spans="1:9" ht="19.5" customHeight="1">
      <c r="A34" s="29" t="s">
        <v>64</v>
      </c>
      <c r="B34" s="29" t="s">
        <v>30</v>
      </c>
      <c r="C34" s="32" t="s">
        <v>65</v>
      </c>
      <c r="D34" s="30">
        <v>3029080</v>
      </c>
      <c r="E34" s="76">
        <v>104819.36</v>
      </c>
      <c r="F34" s="73">
        <f t="shared" si="0"/>
        <v>3.4604355117725514</v>
      </c>
      <c r="G34" s="36"/>
      <c r="H34" s="16"/>
      <c r="I34" s="5"/>
    </row>
    <row r="35" spans="1:9" ht="19.5" customHeight="1">
      <c r="A35" s="29" t="s">
        <v>66</v>
      </c>
      <c r="B35" s="29" t="s">
        <v>19</v>
      </c>
      <c r="C35" s="32" t="s">
        <v>67</v>
      </c>
      <c r="D35" s="30">
        <v>923711</v>
      </c>
      <c r="E35" s="76">
        <v>64429.65</v>
      </c>
      <c r="F35" s="73">
        <f t="shared" si="0"/>
        <v>6.97508744618176</v>
      </c>
      <c r="G35" s="16"/>
      <c r="H35" s="16"/>
      <c r="I35" s="5"/>
    </row>
    <row r="36" spans="1:9" ht="19.5" customHeight="1">
      <c r="A36" s="26" t="s">
        <v>68</v>
      </c>
      <c r="B36" s="26" t="s">
        <v>69</v>
      </c>
      <c r="C36" s="34" t="s">
        <v>70</v>
      </c>
      <c r="D36" s="28">
        <f>SUM(D37:D42)</f>
        <v>1106621</v>
      </c>
      <c r="E36" s="77">
        <f>SUM(E37:E42)</f>
        <v>45580.77</v>
      </c>
      <c r="F36" s="73">
        <f t="shared" si="0"/>
        <v>4.118914244352855</v>
      </c>
      <c r="G36" s="16"/>
      <c r="H36" s="16"/>
      <c r="I36" s="5"/>
    </row>
    <row r="37" spans="1:9" ht="19.5" customHeight="1">
      <c r="A37" s="29" t="s">
        <v>71</v>
      </c>
      <c r="B37" s="29" t="s">
        <v>52</v>
      </c>
      <c r="C37" s="32" t="s">
        <v>72</v>
      </c>
      <c r="D37" s="30">
        <v>18577</v>
      </c>
      <c r="E37" s="76">
        <v>0</v>
      </c>
      <c r="F37" s="73">
        <f t="shared" si="0"/>
        <v>0</v>
      </c>
      <c r="G37" s="16"/>
      <c r="H37" s="16"/>
      <c r="I37" s="5"/>
    </row>
    <row r="38" spans="1:9" ht="19.5" customHeight="1">
      <c r="A38" s="29" t="s">
        <v>73</v>
      </c>
      <c r="B38" s="29" t="s">
        <v>52</v>
      </c>
      <c r="C38" s="32" t="s">
        <v>74</v>
      </c>
      <c r="D38" s="30">
        <v>18790</v>
      </c>
      <c r="E38" s="76">
        <v>1229.88</v>
      </c>
      <c r="F38" s="73">
        <f t="shared" si="0"/>
        <v>6.545396487493348</v>
      </c>
      <c r="G38" s="16"/>
      <c r="H38" s="16"/>
      <c r="I38" s="5"/>
    </row>
    <row r="39" spans="1:9" ht="19.5" customHeight="1">
      <c r="A39" s="29" t="s">
        <v>75</v>
      </c>
      <c r="B39" s="29" t="s">
        <v>30</v>
      </c>
      <c r="C39" s="32" t="s">
        <v>76</v>
      </c>
      <c r="D39" s="30">
        <v>517800</v>
      </c>
      <c r="E39" s="76">
        <v>22527.34</v>
      </c>
      <c r="F39" s="73">
        <f t="shared" si="0"/>
        <v>4.350587099266126</v>
      </c>
      <c r="G39" s="36"/>
      <c r="H39" s="16"/>
      <c r="I39" s="5"/>
    </row>
    <row r="40" spans="1:9" ht="19.5" customHeight="1">
      <c r="A40" s="29" t="s">
        <v>77</v>
      </c>
      <c r="B40" s="29" t="s">
        <v>78</v>
      </c>
      <c r="C40" s="32" t="s">
        <v>79</v>
      </c>
      <c r="D40" s="30">
        <v>252049</v>
      </c>
      <c r="E40" s="76">
        <v>10060.38</v>
      </c>
      <c r="F40" s="73">
        <f t="shared" si="0"/>
        <v>3.9914381727362533</v>
      </c>
      <c r="G40" s="36"/>
      <c r="H40" s="16"/>
      <c r="I40" s="5"/>
    </row>
    <row r="41" spans="1:9" ht="19.5" customHeight="1">
      <c r="A41" s="29" t="s">
        <v>80</v>
      </c>
      <c r="B41" s="29" t="s">
        <v>81</v>
      </c>
      <c r="C41" s="32" t="s">
        <v>82</v>
      </c>
      <c r="D41" s="30">
        <v>100964</v>
      </c>
      <c r="E41" s="76">
        <v>1248.96</v>
      </c>
      <c r="F41" s="73">
        <f t="shared" si="0"/>
        <v>1.2370349827661344</v>
      </c>
      <c r="G41" s="16"/>
      <c r="H41" s="16"/>
      <c r="I41" s="5"/>
    </row>
    <row r="42" spans="1:9" ht="19.5" customHeight="1">
      <c r="A42" s="29" t="s">
        <v>83</v>
      </c>
      <c r="B42" s="29" t="s">
        <v>84</v>
      </c>
      <c r="C42" s="32" t="s">
        <v>85</v>
      </c>
      <c r="D42" s="30">
        <v>198441</v>
      </c>
      <c r="E42" s="76">
        <v>10514.21</v>
      </c>
      <c r="F42" s="73">
        <f t="shared" si="0"/>
        <v>5.298406075357411</v>
      </c>
      <c r="G42" s="16"/>
      <c r="H42" s="16"/>
      <c r="I42" s="5"/>
    </row>
    <row r="43" spans="1:9" ht="19.5" customHeight="1">
      <c r="A43" s="26" t="s">
        <v>86</v>
      </c>
      <c r="B43" s="26" t="s">
        <v>87</v>
      </c>
      <c r="C43" s="34" t="s">
        <v>88</v>
      </c>
      <c r="D43" s="28">
        <f>SUM(D44:D48)</f>
        <v>6174923</v>
      </c>
      <c r="E43" s="77">
        <f>SUM(E44:E48)</f>
        <v>141068.36</v>
      </c>
      <c r="F43" s="73">
        <f t="shared" si="0"/>
        <v>2.284536341586769</v>
      </c>
      <c r="G43" s="16"/>
      <c r="H43" s="16"/>
      <c r="I43" s="5"/>
    </row>
    <row r="44" spans="1:9" ht="19.5" customHeight="1">
      <c r="A44" s="29" t="s">
        <v>89</v>
      </c>
      <c r="B44" s="29" t="s">
        <v>11</v>
      </c>
      <c r="C44" s="32" t="s">
        <v>90</v>
      </c>
      <c r="D44" s="37">
        <v>156830</v>
      </c>
      <c r="E44" s="76">
        <v>14274.61</v>
      </c>
      <c r="F44" s="73">
        <f t="shared" si="0"/>
        <v>9.101963909966205</v>
      </c>
      <c r="G44" s="16"/>
      <c r="H44" s="16"/>
      <c r="I44" s="5"/>
    </row>
    <row r="45" spans="1:9" ht="19.5" customHeight="1">
      <c r="A45" s="29" t="s">
        <v>91</v>
      </c>
      <c r="B45" s="29" t="s">
        <v>13</v>
      </c>
      <c r="C45" s="32" t="s">
        <v>92</v>
      </c>
      <c r="D45" s="35">
        <v>5867689</v>
      </c>
      <c r="E45" s="80">
        <v>116328.9</v>
      </c>
      <c r="F45" s="73">
        <f t="shared" si="0"/>
        <v>1.9825334982818619</v>
      </c>
      <c r="G45" s="38"/>
      <c r="H45" s="16"/>
      <c r="I45" s="5"/>
    </row>
    <row r="46" spans="1:9" ht="19.5" customHeight="1">
      <c r="A46" s="29" t="s">
        <v>91</v>
      </c>
      <c r="B46" s="29" t="s">
        <v>13</v>
      </c>
      <c r="C46" s="32" t="s">
        <v>93</v>
      </c>
      <c r="D46" s="37">
        <v>100000</v>
      </c>
      <c r="E46" s="76">
        <v>9815.52</v>
      </c>
      <c r="F46" s="73">
        <f t="shared" si="0"/>
        <v>9.81552</v>
      </c>
      <c r="G46" s="33"/>
      <c r="H46" s="16"/>
      <c r="I46" s="5"/>
    </row>
    <row r="47" spans="1:9" ht="19.5" customHeight="1">
      <c r="A47" s="29" t="s">
        <v>94</v>
      </c>
      <c r="B47" s="29" t="s">
        <v>95</v>
      </c>
      <c r="C47" s="32" t="s">
        <v>96</v>
      </c>
      <c r="D47" s="37">
        <f>45089-685</f>
        <v>44404</v>
      </c>
      <c r="E47" s="76">
        <v>275.33</v>
      </c>
      <c r="F47" s="73">
        <f t="shared" si="0"/>
        <v>0.620056751643996</v>
      </c>
      <c r="G47" s="39"/>
      <c r="H47" s="16"/>
      <c r="I47" s="5"/>
    </row>
    <row r="48" spans="1:9" ht="19.5" customHeight="1">
      <c r="A48" s="29" t="s">
        <v>97</v>
      </c>
      <c r="B48" s="29" t="s">
        <v>98</v>
      </c>
      <c r="C48" s="32" t="s">
        <v>99</v>
      </c>
      <c r="D48" s="37">
        <v>6000</v>
      </c>
      <c r="E48" s="76">
        <v>374</v>
      </c>
      <c r="F48" s="73">
        <f t="shared" si="0"/>
        <v>6.233333333333333</v>
      </c>
      <c r="G48" s="16"/>
      <c r="H48" s="16"/>
      <c r="I48" s="5"/>
    </row>
    <row r="49" spans="1:9" ht="19.5" customHeight="1">
      <c r="A49" s="26" t="s">
        <v>100</v>
      </c>
      <c r="B49" s="26" t="s">
        <v>101</v>
      </c>
      <c r="C49" s="34" t="s">
        <v>102</v>
      </c>
      <c r="D49" s="28">
        <f>SUM(D50:D55)</f>
        <v>637823</v>
      </c>
      <c r="E49" s="77">
        <f>SUM(E50:E55)</f>
        <v>34522.3</v>
      </c>
      <c r="F49" s="73">
        <f t="shared" si="0"/>
        <v>5.412520401427983</v>
      </c>
      <c r="G49" s="16"/>
      <c r="H49" s="16"/>
      <c r="I49" s="5"/>
    </row>
    <row r="50" spans="1:9" ht="19.5" customHeight="1">
      <c r="A50" s="29" t="s">
        <v>103</v>
      </c>
      <c r="B50" s="29" t="s">
        <v>104</v>
      </c>
      <c r="C50" s="32" t="s">
        <v>105</v>
      </c>
      <c r="D50" s="30">
        <v>131538</v>
      </c>
      <c r="E50" s="76">
        <v>10301.76</v>
      </c>
      <c r="F50" s="73">
        <f t="shared" si="0"/>
        <v>7.831774848332802</v>
      </c>
      <c r="G50" s="16"/>
      <c r="H50" s="16"/>
      <c r="I50" s="5"/>
    </row>
    <row r="51" spans="1:9" ht="19.5" customHeight="1">
      <c r="A51" s="29" t="s">
        <v>106</v>
      </c>
      <c r="B51" s="29" t="s">
        <v>107</v>
      </c>
      <c r="C51" s="32" t="s">
        <v>108</v>
      </c>
      <c r="D51" s="30">
        <v>199320</v>
      </c>
      <c r="E51" s="76">
        <v>9789.32</v>
      </c>
      <c r="F51" s="73">
        <f t="shared" si="0"/>
        <v>4.9113586193056396</v>
      </c>
      <c r="G51" s="16"/>
      <c r="H51" s="16"/>
      <c r="I51" s="5"/>
    </row>
    <row r="52" spans="1:9" ht="19.5" customHeight="1">
      <c r="A52" s="29" t="s">
        <v>109</v>
      </c>
      <c r="B52" s="29" t="s">
        <v>107</v>
      </c>
      <c r="C52" s="32" t="s">
        <v>110</v>
      </c>
      <c r="D52" s="30">
        <v>189140</v>
      </c>
      <c r="E52" s="76">
        <v>14191.22</v>
      </c>
      <c r="F52" s="73">
        <f t="shared" si="0"/>
        <v>7.503024214867294</v>
      </c>
      <c r="G52" s="16"/>
      <c r="H52" s="16"/>
      <c r="I52" s="5"/>
    </row>
    <row r="53" spans="1:9" ht="19.5" customHeight="1">
      <c r="A53" s="29" t="s">
        <v>111</v>
      </c>
      <c r="B53" s="29" t="s">
        <v>112</v>
      </c>
      <c r="C53" s="32" t="s">
        <v>113</v>
      </c>
      <c r="D53" s="30">
        <v>100460</v>
      </c>
      <c r="E53" s="76">
        <v>200</v>
      </c>
      <c r="F53" s="73">
        <f t="shared" si="0"/>
        <v>0.1990842126219391</v>
      </c>
      <c r="G53" s="16"/>
      <c r="H53" s="16"/>
      <c r="I53" s="5"/>
    </row>
    <row r="54" spans="1:9" ht="19.5" customHeight="1">
      <c r="A54" s="29" t="s">
        <v>114</v>
      </c>
      <c r="B54" s="29" t="s">
        <v>115</v>
      </c>
      <c r="C54" s="32" t="s">
        <v>116</v>
      </c>
      <c r="D54" s="30">
        <v>25</v>
      </c>
      <c r="E54" s="76">
        <v>0</v>
      </c>
      <c r="F54" s="73">
        <f t="shared" si="0"/>
        <v>0</v>
      </c>
      <c r="G54" s="16"/>
      <c r="H54" s="16"/>
      <c r="I54" s="5"/>
    </row>
    <row r="55" spans="1:9" ht="19.5" customHeight="1">
      <c r="A55" s="29" t="s">
        <v>117</v>
      </c>
      <c r="B55" s="29" t="s">
        <v>118</v>
      </c>
      <c r="C55" s="32" t="s">
        <v>119</v>
      </c>
      <c r="D55" s="30">
        <v>17340</v>
      </c>
      <c r="E55" s="76">
        <v>40</v>
      </c>
      <c r="F55" s="73">
        <f t="shared" si="0"/>
        <v>0.2306805074971165</v>
      </c>
      <c r="G55" s="16"/>
      <c r="H55" s="16"/>
      <c r="I55" s="5"/>
    </row>
    <row r="56" spans="1:9" ht="19.5" customHeight="1">
      <c r="A56" s="40" t="s">
        <v>5</v>
      </c>
      <c r="B56" s="41" t="s">
        <v>6</v>
      </c>
      <c r="C56" s="24" t="s">
        <v>120</v>
      </c>
      <c r="D56" s="25">
        <f>D57+D59+D62+D64+D67</f>
        <v>5139177.699999999</v>
      </c>
      <c r="E56" s="79">
        <f>E57+E59+E62+E64+E67</f>
        <v>4038</v>
      </c>
      <c r="F56" s="73">
        <f t="shared" si="0"/>
        <v>0.07857288141641805</v>
      </c>
      <c r="G56" s="16"/>
      <c r="H56" s="16"/>
      <c r="I56" s="5"/>
    </row>
    <row r="57" spans="1:9" ht="19.5" customHeight="1">
      <c r="A57" s="26" t="s">
        <v>8</v>
      </c>
      <c r="B57" s="41" t="s">
        <v>9</v>
      </c>
      <c r="C57" s="26" t="s">
        <v>10</v>
      </c>
      <c r="D57" s="28">
        <f>D58</f>
        <v>85560</v>
      </c>
      <c r="E57" s="77">
        <f>E58</f>
        <v>0</v>
      </c>
      <c r="F57" s="73">
        <f t="shared" si="0"/>
        <v>0</v>
      </c>
      <c r="G57" s="16"/>
      <c r="H57" s="16"/>
      <c r="I57" s="5"/>
    </row>
    <row r="58" spans="1:9" ht="19.5" customHeight="1">
      <c r="A58" s="29" t="s">
        <v>11</v>
      </c>
      <c r="B58" s="29" t="s">
        <v>11</v>
      </c>
      <c r="C58" s="32" t="s">
        <v>121</v>
      </c>
      <c r="D58" s="30">
        <v>85560</v>
      </c>
      <c r="E58" s="76">
        <v>0</v>
      </c>
      <c r="F58" s="73">
        <f t="shared" si="0"/>
        <v>0</v>
      </c>
      <c r="G58" s="16"/>
      <c r="H58" s="16"/>
      <c r="I58" s="5"/>
    </row>
    <row r="59" spans="1:9" ht="19.5" customHeight="1">
      <c r="A59" s="26" t="s">
        <v>39</v>
      </c>
      <c r="B59" s="26" t="s">
        <v>40</v>
      </c>
      <c r="C59" s="34" t="s">
        <v>41</v>
      </c>
      <c r="D59" s="28">
        <f>SUM(D60:D61)</f>
        <v>2315573</v>
      </c>
      <c r="E59" s="77">
        <v>0</v>
      </c>
      <c r="F59" s="73">
        <f t="shared" si="0"/>
        <v>0</v>
      </c>
      <c r="G59" s="16"/>
      <c r="H59" s="16"/>
      <c r="I59" s="5"/>
    </row>
    <row r="60" spans="1:9" ht="19.5" customHeight="1">
      <c r="A60" s="29" t="s">
        <v>42</v>
      </c>
      <c r="B60" s="29" t="s">
        <v>43</v>
      </c>
      <c r="C60" s="32" t="s">
        <v>195</v>
      </c>
      <c r="D60" s="30">
        <v>340151</v>
      </c>
      <c r="E60" s="76">
        <v>0</v>
      </c>
      <c r="F60" s="73">
        <v>0</v>
      </c>
      <c r="G60" s="16"/>
      <c r="H60" s="42"/>
      <c r="I60" s="5"/>
    </row>
    <row r="61" spans="1:9" ht="19.5" customHeight="1">
      <c r="A61" s="29" t="s">
        <v>43</v>
      </c>
      <c r="B61" s="29" t="s">
        <v>43</v>
      </c>
      <c r="C61" s="32" t="s">
        <v>196</v>
      </c>
      <c r="D61" s="30">
        <v>1975422</v>
      </c>
      <c r="E61" s="76">
        <v>0</v>
      </c>
      <c r="F61" s="73">
        <v>0</v>
      </c>
      <c r="G61" s="16"/>
      <c r="H61" s="42"/>
      <c r="I61" s="5"/>
    </row>
    <row r="62" spans="1:9" ht="19.5" customHeight="1">
      <c r="A62" s="26" t="s">
        <v>49</v>
      </c>
      <c r="B62" s="26" t="s">
        <v>50</v>
      </c>
      <c r="C62" s="34" t="s">
        <v>51</v>
      </c>
      <c r="D62" s="28">
        <f>SUM(D63)</f>
        <v>145150.3</v>
      </c>
      <c r="E62" s="77">
        <f>SUM(E63)</f>
        <v>0</v>
      </c>
      <c r="F62" s="73">
        <f t="shared" si="0"/>
        <v>0</v>
      </c>
      <c r="G62" s="16"/>
      <c r="H62" s="16"/>
      <c r="I62" s="5"/>
    </row>
    <row r="63" spans="1:9" ht="19.5" customHeight="1">
      <c r="A63" s="29" t="s">
        <v>54</v>
      </c>
      <c r="B63" s="29" t="s">
        <v>55</v>
      </c>
      <c r="C63" s="32" t="s">
        <v>122</v>
      </c>
      <c r="D63" s="30">
        <f>136650.3+8500</f>
        <v>145150.3</v>
      </c>
      <c r="E63" s="76">
        <v>0</v>
      </c>
      <c r="F63" s="73">
        <f t="shared" si="0"/>
        <v>0</v>
      </c>
      <c r="G63" s="16"/>
      <c r="H63" s="16"/>
      <c r="I63" s="5"/>
    </row>
    <row r="64" spans="1:9" ht="19.5" customHeight="1">
      <c r="A64" s="26" t="s">
        <v>59</v>
      </c>
      <c r="B64" s="26" t="s">
        <v>60</v>
      </c>
      <c r="C64" s="34" t="s">
        <v>61</v>
      </c>
      <c r="D64" s="28">
        <f>SUM(D65:D66)</f>
        <v>207202.4</v>
      </c>
      <c r="E64" s="77">
        <f>SUM(E65:E66)</f>
        <v>0</v>
      </c>
      <c r="F64" s="73">
        <f t="shared" si="0"/>
        <v>0</v>
      </c>
      <c r="G64" s="16"/>
      <c r="H64" s="43"/>
      <c r="I64" s="5"/>
    </row>
    <row r="65" spans="1:9" ht="19.5" customHeight="1">
      <c r="A65" s="29" t="s">
        <v>43</v>
      </c>
      <c r="B65" s="29" t="s">
        <v>30</v>
      </c>
      <c r="C65" s="32" t="s">
        <v>123</v>
      </c>
      <c r="D65" s="30">
        <v>207202.4</v>
      </c>
      <c r="E65" s="76">
        <v>0</v>
      </c>
      <c r="F65" s="73">
        <f t="shared" si="0"/>
        <v>0</v>
      </c>
      <c r="G65" s="16"/>
      <c r="H65" s="16"/>
      <c r="I65" s="5"/>
    </row>
    <row r="66" spans="1:9" ht="19.5" customHeight="1">
      <c r="A66" s="29" t="s">
        <v>64</v>
      </c>
      <c r="B66" s="29" t="s">
        <v>30</v>
      </c>
      <c r="C66" s="32" t="s">
        <v>65</v>
      </c>
      <c r="D66" s="30">
        <v>0</v>
      </c>
      <c r="E66" s="76">
        <v>0</v>
      </c>
      <c r="F66" s="73">
        <v>0</v>
      </c>
      <c r="G66" s="44"/>
      <c r="H66" s="16"/>
      <c r="I66" s="5"/>
    </row>
    <row r="67" spans="1:9" ht="19.5" customHeight="1">
      <c r="A67" s="26" t="s">
        <v>86</v>
      </c>
      <c r="B67" s="26" t="s">
        <v>87</v>
      </c>
      <c r="C67" s="34" t="s">
        <v>88</v>
      </c>
      <c r="D67" s="28">
        <f>D68+D69</f>
        <v>2385692</v>
      </c>
      <c r="E67" s="77">
        <f>E68+E69</f>
        <v>4038</v>
      </c>
      <c r="F67" s="73">
        <v>0</v>
      </c>
      <c r="G67" s="16"/>
      <c r="H67" s="16"/>
      <c r="I67" s="5"/>
    </row>
    <row r="68" spans="1:9" ht="19.5" customHeight="1">
      <c r="A68" s="29" t="s">
        <v>43</v>
      </c>
      <c r="B68" s="29" t="s">
        <v>13</v>
      </c>
      <c r="C68" s="32" t="s">
        <v>124</v>
      </c>
      <c r="D68" s="30">
        <v>2385692</v>
      </c>
      <c r="E68" s="76">
        <v>4038</v>
      </c>
      <c r="F68" s="73">
        <v>0</v>
      </c>
      <c r="G68" s="16"/>
      <c r="H68" s="16"/>
      <c r="I68" s="5"/>
    </row>
    <row r="69" spans="1:9" ht="19.5" customHeight="1">
      <c r="A69" s="29" t="s">
        <v>43</v>
      </c>
      <c r="B69" s="29" t="s">
        <v>13</v>
      </c>
      <c r="C69" s="32" t="s">
        <v>125</v>
      </c>
      <c r="D69" s="30">
        <v>0</v>
      </c>
      <c r="E69" s="76">
        <v>0</v>
      </c>
      <c r="F69" s="73">
        <v>0</v>
      </c>
      <c r="G69" s="16"/>
      <c r="H69" s="16"/>
      <c r="I69" s="5"/>
    </row>
    <row r="70" spans="1:9" ht="19.5" customHeight="1">
      <c r="A70" s="24" t="s">
        <v>126</v>
      </c>
      <c r="B70" s="41"/>
      <c r="C70" s="45"/>
      <c r="D70" s="25">
        <v>20716229</v>
      </c>
      <c r="E70" s="79">
        <f>E56+E11</f>
        <v>644431.3</v>
      </c>
      <c r="F70" s="73">
        <f t="shared" si="0"/>
        <v>3.1107558233692054</v>
      </c>
      <c r="G70" s="16"/>
      <c r="H70" s="16"/>
      <c r="I70" s="5"/>
    </row>
    <row r="71" spans="6:9" ht="15.75">
      <c r="F71" s="48"/>
      <c r="G71" s="5"/>
      <c r="H71" s="5"/>
      <c r="I71" s="5"/>
    </row>
    <row r="72" spans="6:9" ht="15.75">
      <c r="F72" s="48"/>
      <c r="G72" s="5"/>
      <c r="H72" s="5"/>
      <c r="I72" s="5"/>
    </row>
    <row r="73" spans="6:9" ht="15.75">
      <c r="F73" s="48"/>
      <c r="G73" s="5"/>
      <c r="H73" s="5"/>
      <c r="I73" s="5"/>
    </row>
    <row r="74" spans="6:9" ht="15.75">
      <c r="F74" s="48"/>
      <c r="G74" s="5"/>
      <c r="H74" s="5"/>
      <c r="I74" s="5"/>
    </row>
    <row r="75" spans="6:9" ht="15.75">
      <c r="F75" s="48"/>
      <c r="G75" s="5"/>
      <c r="H75" s="5"/>
      <c r="I75" s="5"/>
    </row>
    <row r="76" spans="6:9" ht="15.75">
      <c r="F76" s="48"/>
      <c r="G76" s="5"/>
      <c r="H76" s="5"/>
      <c r="I76" s="5"/>
    </row>
    <row r="77" spans="6:9" ht="15.75">
      <c r="F77" s="48"/>
      <c r="G77" s="5"/>
      <c r="H77" s="5"/>
      <c r="I77" s="5"/>
    </row>
    <row r="78" spans="6:9" ht="15.75">
      <c r="F78" s="48"/>
      <c r="G78" s="5"/>
      <c r="H78" s="5"/>
      <c r="I78" s="5"/>
    </row>
    <row r="79" spans="6:9" ht="12.75">
      <c r="F79" s="5"/>
      <c r="G79" s="5"/>
      <c r="H79" s="5"/>
      <c r="I79" s="5"/>
    </row>
    <row r="80" spans="6:9" ht="12.75">
      <c r="F80" s="5"/>
      <c r="G80" s="5"/>
      <c r="H80" s="5"/>
      <c r="I80" s="5"/>
    </row>
    <row r="81" spans="6:9" ht="12.75">
      <c r="F81" s="5"/>
      <c r="G81" s="5"/>
      <c r="H81" s="5"/>
      <c r="I81" s="5"/>
    </row>
    <row r="82" spans="6:9" ht="12.75">
      <c r="F82" s="5"/>
      <c r="G82" s="5"/>
      <c r="H82" s="5"/>
      <c r="I82" s="5"/>
    </row>
    <row r="83" spans="6:9" ht="12.75">
      <c r="F83" s="5"/>
      <c r="G83" s="5"/>
      <c r="H83" s="5"/>
      <c r="I83" s="5"/>
    </row>
    <row r="84" spans="6:9" ht="12.75">
      <c r="F84" s="5"/>
      <c r="G84" s="5"/>
      <c r="H84" s="5"/>
      <c r="I84" s="5"/>
    </row>
    <row r="85" spans="6:9" ht="12.75">
      <c r="F85" s="5"/>
      <c r="G85" s="5"/>
      <c r="H85" s="5"/>
      <c r="I85" s="5"/>
    </row>
    <row r="86" spans="6:9" ht="12.75">
      <c r="F86" s="5"/>
      <c r="G86" s="5"/>
      <c r="H86" s="5"/>
      <c r="I86" s="5"/>
    </row>
    <row r="87" spans="6:9" ht="12.75">
      <c r="F87" s="5"/>
      <c r="G87" s="5"/>
      <c r="H87" s="5"/>
      <c r="I87" s="5"/>
    </row>
    <row r="88" spans="6:9" ht="12.75">
      <c r="F88" s="5"/>
      <c r="G88" s="5"/>
      <c r="H88" s="5"/>
      <c r="I88" s="5"/>
    </row>
    <row r="89" spans="6:9" ht="12.75">
      <c r="F89" s="5"/>
      <c r="G89" s="5"/>
      <c r="H89" s="5"/>
      <c r="I89" s="5"/>
    </row>
    <row r="90" spans="6:9" ht="12.75">
      <c r="F90" s="5"/>
      <c r="G90" s="5"/>
      <c r="H90" s="5"/>
      <c r="I90" s="5"/>
    </row>
  </sheetData>
  <mergeCells count="1">
    <mergeCell ref="A9:C9"/>
  </mergeCells>
  <printOptions/>
  <pageMargins left="1.5748031496062993" right="0.7874015748031497" top="0.984251968503937" bottom="0.984251968503937" header="0.5118110236220472" footer="0.5118110236220472"/>
  <pageSetup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0"/>
  <sheetViews>
    <sheetView workbookViewId="0" topLeftCell="A6">
      <selection activeCell="D71" sqref="D71"/>
    </sheetView>
  </sheetViews>
  <sheetFormatPr defaultColWidth="9.140625" defaultRowHeight="12.75"/>
  <cols>
    <col min="2" max="2" width="62.7109375" style="0" customWidth="1"/>
    <col min="3" max="3" width="22.57421875" style="0" customWidth="1"/>
    <col min="4" max="4" width="22.140625" style="0" customWidth="1"/>
    <col min="5" max="5" width="18.140625" style="0" customWidth="1"/>
    <col min="6" max="6" width="13.140625" style="0" customWidth="1"/>
  </cols>
  <sheetData>
    <row r="1" spans="1:2" ht="18.75">
      <c r="A1" s="1" t="s">
        <v>0</v>
      </c>
      <c r="B1" s="2"/>
    </row>
    <row r="2" spans="1:2" ht="18.75">
      <c r="A2" s="1" t="s">
        <v>1</v>
      </c>
      <c r="B2" s="2"/>
    </row>
    <row r="3" spans="1:2" ht="18.75">
      <c r="A3" s="1" t="s">
        <v>2</v>
      </c>
      <c r="B3" s="2"/>
    </row>
    <row r="4" spans="1:2" ht="18.75">
      <c r="A4" s="1"/>
      <c r="B4" s="2"/>
    </row>
    <row r="5" spans="1:5" ht="30">
      <c r="A5" s="69" t="s">
        <v>186</v>
      </c>
      <c r="B5" s="70"/>
      <c r="C5" s="47"/>
      <c r="D5" s="3"/>
      <c r="E5" s="3"/>
    </row>
    <row r="6" spans="1:5" ht="25.5">
      <c r="A6" s="7" t="s">
        <v>185</v>
      </c>
      <c r="B6" s="3"/>
      <c r="C6" s="49"/>
      <c r="D6" s="3"/>
      <c r="E6" s="3"/>
    </row>
    <row r="7" ht="12.75">
      <c r="C7" s="50"/>
    </row>
    <row r="8" spans="1:6" ht="15.75">
      <c r="A8" s="51"/>
      <c r="B8" s="14"/>
      <c r="C8" s="71" t="s">
        <v>187</v>
      </c>
      <c r="D8" s="52" t="s">
        <v>189</v>
      </c>
      <c r="E8" s="15" t="s">
        <v>190</v>
      </c>
      <c r="F8" s="5"/>
    </row>
    <row r="9" spans="1:6" ht="15.75">
      <c r="A9" s="84" t="s">
        <v>127</v>
      </c>
      <c r="B9" s="85"/>
      <c r="C9" s="72" t="s">
        <v>188</v>
      </c>
      <c r="D9" s="53" t="s">
        <v>192</v>
      </c>
      <c r="E9" s="17" t="s">
        <v>191</v>
      </c>
      <c r="F9" s="5"/>
    </row>
    <row r="10" spans="1:6" ht="15.75">
      <c r="A10" s="54"/>
      <c r="B10" s="55" t="s">
        <v>4</v>
      </c>
      <c r="C10" s="72">
        <v>2013</v>
      </c>
      <c r="D10" s="53">
        <v>2013</v>
      </c>
      <c r="E10" s="17">
        <v>2013</v>
      </c>
      <c r="F10" s="5"/>
    </row>
    <row r="11" spans="1:15" ht="19.5" customHeight="1">
      <c r="A11" s="56"/>
      <c r="B11" s="24" t="s">
        <v>128</v>
      </c>
      <c r="C11" s="46">
        <f>C12+C14+C16+C24+C25+C41+C42+C43</f>
        <v>15577052</v>
      </c>
      <c r="D11" s="74">
        <f>D12+D14+D16+D24+D25+D41+D42+D43</f>
        <v>1197604.21</v>
      </c>
      <c r="E11" s="73">
        <f>D11*100/C11</f>
        <v>7.688259691243247</v>
      </c>
      <c r="F11" s="5"/>
      <c r="G11" s="5"/>
      <c r="H11" s="5"/>
      <c r="I11" s="47"/>
      <c r="J11" s="47"/>
      <c r="K11" s="47"/>
      <c r="L11" s="47"/>
      <c r="M11" s="47"/>
      <c r="N11" s="47"/>
      <c r="O11" s="47"/>
    </row>
    <row r="12" spans="1:15" ht="19.5" customHeight="1">
      <c r="A12" s="57">
        <v>110</v>
      </c>
      <c r="B12" s="34" t="s">
        <v>129</v>
      </c>
      <c r="C12" s="27">
        <f>SUM(C13:C13)</f>
        <v>5308958</v>
      </c>
      <c r="D12" s="75">
        <f>SUM(D13:D13)</f>
        <v>593098</v>
      </c>
      <c r="E12" s="73">
        <f aca="true" t="shared" si="0" ref="E12:E71">D12*100/C12</f>
        <v>11.171646112099587</v>
      </c>
      <c r="F12" s="5"/>
      <c r="G12" s="5"/>
      <c r="H12" s="5"/>
      <c r="I12" s="47"/>
      <c r="J12" s="47"/>
      <c r="K12" s="47"/>
      <c r="L12" s="47"/>
      <c r="M12" s="47"/>
      <c r="N12" s="47"/>
      <c r="O12" s="47"/>
    </row>
    <row r="13" spans="1:15" ht="19.5" customHeight="1">
      <c r="A13" s="58">
        <v>111</v>
      </c>
      <c r="B13" s="59" t="s">
        <v>130</v>
      </c>
      <c r="C13" s="37">
        <v>5308958</v>
      </c>
      <c r="D13" s="76">
        <v>593098</v>
      </c>
      <c r="E13" s="73">
        <f t="shared" si="0"/>
        <v>11.171646112099587</v>
      </c>
      <c r="F13" s="5"/>
      <c r="G13" s="5"/>
      <c r="H13" s="5"/>
      <c r="I13" s="47"/>
      <c r="J13" s="47"/>
      <c r="K13" s="47"/>
      <c r="L13" s="47"/>
      <c r="M13" s="47"/>
      <c r="N13" s="47"/>
      <c r="O13" s="47"/>
    </row>
    <row r="14" spans="1:15" ht="19.5" customHeight="1">
      <c r="A14" s="60">
        <v>120</v>
      </c>
      <c r="B14" s="61" t="s">
        <v>131</v>
      </c>
      <c r="C14" s="28">
        <f>SUM(C15)</f>
        <v>2820000</v>
      </c>
      <c r="D14" s="77">
        <f>SUM(D15)</f>
        <v>0</v>
      </c>
      <c r="E14" s="73">
        <f t="shared" si="0"/>
        <v>0</v>
      </c>
      <c r="F14" s="5"/>
      <c r="G14" s="5"/>
      <c r="H14" s="5"/>
      <c r="I14" s="47"/>
      <c r="J14" s="47"/>
      <c r="K14" s="47"/>
      <c r="L14" s="47"/>
      <c r="M14" s="47"/>
      <c r="N14" s="47"/>
      <c r="O14" s="47"/>
    </row>
    <row r="15" spans="1:15" ht="19.5" customHeight="1">
      <c r="A15" s="58">
        <v>121</v>
      </c>
      <c r="B15" s="59" t="s">
        <v>132</v>
      </c>
      <c r="C15" s="37">
        <v>2820000</v>
      </c>
      <c r="D15" s="76">
        <v>0</v>
      </c>
      <c r="E15" s="73">
        <f t="shared" si="0"/>
        <v>0</v>
      </c>
      <c r="F15" s="5"/>
      <c r="G15" s="5"/>
      <c r="H15" s="5"/>
      <c r="I15" s="47"/>
      <c r="J15" s="47"/>
      <c r="K15" s="47"/>
      <c r="L15" s="47"/>
      <c r="M15" s="47"/>
      <c r="N15" s="47"/>
      <c r="O15" s="47"/>
    </row>
    <row r="16" spans="1:15" ht="19.5" customHeight="1">
      <c r="A16" s="57">
        <v>130</v>
      </c>
      <c r="B16" s="34" t="s">
        <v>133</v>
      </c>
      <c r="C16" s="28">
        <f>SUM(C17+C23)</f>
        <v>508110</v>
      </c>
      <c r="D16" s="77">
        <f>SUM(D17+D23)</f>
        <v>9905.759999999998</v>
      </c>
      <c r="E16" s="73">
        <f t="shared" si="0"/>
        <v>1.9495306134498434</v>
      </c>
      <c r="F16" s="5"/>
      <c r="G16" s="5"/>
      <c r="H16" s="5"/>
      <c r="I16" s="47"/>
      <c r="J16" s="47"/>
      <c r="K16" s="47"/>
      <c r="L16" s="47"/>
      <c r="M16" s="47"/>
      <c r="N16" s="47"/>
      <c r="O16" s="47"/>
    </row>
    <row r="17" spans="1:15" ht="19.5" customHeight="1">
      <c r="A17" s="62">
        <v>133</v>
      </c>
      <c r="B17" s="32" t="s">
        <v>134</v>
      </c>
      <c r="C17" s="30">
        <f>SUM(C18:C22)</f>
        <v>506110</v>
      </c>
      <c r="D17" s="76">
        <f>SUM(D18:D22)</f>
        <v>9905.759999999998</v>
      </c>
      <c r="E17" s="73">
        <f t="shared" si="0"/>
        <v>1.9572345932702375</v>
      </c>
      <c r="F17" s="5"/>
      <c r="G17" s="5"/>
      <c r="H17" s="5"/>
      <c r="I17" s="47"/>
      <c r="J17" s="47"/>
      <c r="K17" s="47"/>
      <c r="L17" s="47"/>
      <c r="M17" s="47"/>
      <c r="N17" s="47"/>
      <c r="O17" s="47"/>
    </row>
    <row r="18" spans="1:15" ht="19.5" customHeight="1">
      <c r="A18" s="32"/>
      <c r="B18" s="32" t="s">
        <v>135</v>
      </c>
      <c r="C18" s="37">
        <v>47000</v>
      </c>
      <c r="D18" s="78">
        <v>8630.72</v>
      </c>
      <c r="E18" s="73">
        <f t="shared" si="0"/>
        <v>18.363234042553188</v>
      </c>
      <c r="F18" s="5"/>
      <c r="G18" s="5"/>
      <c r="H18" s="5"/>
      <c r="I18" s="47"/>
      <c r="J18" s="47"/>
      <c r="K18" s="47"/>
      <c r="L18" s="47"/>
      <c r="M18" s="47"/>
      <c r="N18" s="47"/>
      <c r="O18" s="47"/>
    </row>
    <row r="19" spans="1:15" ht="19.5" customHeight="1">
      <c r="A19" s="32"/>
      <c r="B19" s="32" t="s">
        <v>136</v>
      </c>
      <c r="C19" s="37">
        <v>670</v>
      </c>
      <c r="D19" s="78">
        <v>0</v>
      </c>
      <c r="E19" s="73">
        <f t="shared" si="0"/>
        <v>0</v>
      </c>
      <c r="F19" s="5"/>
      <c r="G19" s="5"/>
      <c r="H19" s="5"/>
      <c r="I19" s="47"/>
      <c r="J19" s="47"/>
      <c r="K19" s="47"/>
      <c r="L19" s="47"/>
      <c r="M19" s="47"/>
      <c r="N19" s="47"/>
      <c r="O19" s="47"/>
    </row>
    <row r="20" spans="1:15" ht="19.5" customHeight="1">
      <c r="A20" s="63"/>
      <c r="B20" s="63" t="s">
        <v>137</v>
      </c>
      <c r="C20" s="37">
        <v>8440</v>
      </c>
      <c r="D20" s="78">
        <v>100</v>
      </c>
      <c r="E20" s="73">
        <f t="shared" si="0"/>
        <v>1.1848341232227488</v>
      </c>
      <c r="F20" s="5"/>
      <c r="G20" s="5"/>
      <c r="H20" s="5"/>
      <c r="I20" s="47"/>
      <c r="J20" s="47"/>
      <c r="K20" s="47"/>
      <c r="L20" s="47"/>
      <c r="M20" s="47"/>
      <c r="N20" s="47"/>
      <c r="O20" s="47"/>
    </row>
    <row r="21" spans="1:15" ht="19.5" customHeight="1">
      <c r="A21" s="63"/>
      <c r="B21" s="63" t="s">
        <v>138</v>
      </c>
      <c r="C21" s="37">
        <v>250000</v>
      </c>
      <c r="D21" s="78">
        <v>0</v>
      </c>
      <c r="E21" s="73">
        <f t="shared" si="0"/>
        <v>0</v>
      </c>
      <c r="F21" s="5"/>
      <c r="G21" s="5"/>
      <c r="H21" s="5"/>
      <c r="I21" s="47"/>
      <c r="J21" s="47"/>
      <c r="K21" s="47"/>
      <c r="L21" s="47"/>
      <c r="M21" s="47"/>
      <c r="N21" s="47"/>
      <c r="O21" s="47"/>
    </row>
    <row r="22" spans="1:15" ht="19.5" customHeight="1">
      <c r="A22" s="32"/>
      <c r="B22" s="32" t="s">
        <v>139</v>
      </c>
      <c r="C22" s="37">
        <v>200000</v>
      </c>
      <c r="D22" s="78">
        <v>1175.04</v>
      </c>
      <c r="E22" s="73">
        <f t="shared" si="0"/>
        <v>0.58752</v>
      </c>
      <c r="F22" s="5"/>
      <c r="G22" s="5"/>
      <c r="H22" s="5"/>
      <c r="I22" s="47"/>
      <c r="J22" s="47"/>
      <c r="K22" s="47"/>
      <c r="L22" s="47"/>
      <c r="M22" s="47"/>
      <c r="N22" s="47"/>
      <c r="O22" s="47"/>
    </row>
    <row r="23" spans="1:15" ht="19.5" customHeight="1">
      <c r="A23" s="64">
        <v>139002</v>
      </c>
      <c r="B23" s="63" t="s">
        <v>140</v>
      </c>
      <c r="C23" s="37">
        <v>2000</v>
      </c>
      <c r="D23" s="76">
        <v>0</v>
      </c>
      <c r="E23" s="73">
        <f t="shared" si="0"/>
        <v>0</v>
      </c>
      <c r="F23" s="5"/>
      <c r="G23" s="5"/>
      <c r="H23" s="5"/>
      <c r="I23" s="47"/>
      <c r="J23" s="47"/>
      <c r="K23" s="47"/>
      <c r="L23" s="47"/>
      <c r="M23" s="47"/>
      <c r="N23" s="47"/>
      <c r="O23" s="47"/>
    </row>
    <row r="24" spans="1:15" ht="19.5" customHeight="1">
      <c r="A24" s="60">
        <v>212</v>
      </c>
      <c r="B24" s="61" t="s">
        <v>141</v>
      </c>
      <c r="C24" s="28">
        <f>798338+321820</f>
        <v>1120158</v>
      </c>
      <c r="D24" s="77">
        <f>39168.58+11008.22</f>
        <v>50176.8</v>
      </c>
      <c r="E24" s="73">
        <f t="shared" si="0"/>
        <v>4.479439507640886</v>
      </c>
      <c r="F24" s="36"/>
      <c r="G24" s="5"/>
      <c r="H24" s="5"/>
      <c r="I24" s="47"/>
      <c r="J24" s="47"/>
      <c r="K24" s="47"/>
      <c r="L24" s="47"/>
      <c r="M24" s="47"/>
      <c r="N24" s="47"/>
      <c r="O24" s="47"/>
    </row>
    <row r="25" spans="1:15" ht="19.5" customHeight="1">
      <c r="A25" s="57">
        <v>220</v>
      </c>
      <c r="B25" s="34" t="s">
        <v>142</v>
      </c>
      <c r="C25" s="28">
        <f>SUM(C26+C27+C28)</f>
        <v>2418250</v>
      </c>
      <c r="D25" s="77">
        <f>SUM(D26+D27+D28)</f>
        <v>296073.66</v>
      </c>
      <c r="E25" s="73">
        <f t="shared" si="0"/>
        <v>12.24330238809056</v>
      </c>
      <c r="F25" s="5"/>
      <c r="G25" s="5"/>
      <c r="H25" s="5"/>
      <c r="I25" s="47"/>
      <c r="J25" s="47"/>
      <c r="K25" s="47"/>
      <c r="L25" s="47"/>
      <c r="M25" s="47"/>
      <c r="N25" s="47"/>
      <c r="O25" s="47"/>
    </row>
    <row r="26" spans="1:15" ht="19.5" customHeight="1">
      <c r="A26" s="62">
        <v>221</v>
      </c>
      <c r="B26" s="32" t="s">
        <v>143</v>
      </c>
      <c r="C26" s="37">
        <v>91600</v>
      </c>
      <c r="D26" s="76">
        <v>10167.42</v>
      </c>
      <c r="E26" s="73">
        <f t="shared" si="0"/>
        <v>11.099803493449782</v>
      </c>
      <c r="F26" s="5"/>
      <c r="G26" s="5"/>
      <c r="H26" s="5"/>
      <c r="I26" s="47"/>
      <c r="J26" s="47"/>
      <c r="K26" s="47"/>
      <c r="L26" s="47"/>
      <c r="M26" s="47"/>
      <c r="N26" s="47"/>
      <c r="O26" s="47"/>
    </row>
    <row r="27" spans="1:15" ht="19.5" customHeight="1">
      <c r="A27" s="62">
        <v>222</v>
      </c>
      <c r="B27" s="32" t="s">
        <v>144</v>
      </c>
      <c r="C27" s="37">
        <v>0</v>
      </c>
      <c r="D27" s="76">
        <v>6670</v>
      </c>
      <c r="E27" s="73">
        <v>0</v>
      </c>
      <c r="F27" s="5"/>
      <c r="G27" s="5"/>
      <c r="H27" s="5"/>
      <c r="I27" s="47"/>
      <c r="J27" s="47"/>
      <c r="K27" s="47"/>
      <c r="L27" s="47"/>
      <c r="M27" s="47"/>
      <c r="N27" s="47"/>
      <c r="O27" s="47"/>
    </row>
    <row r="28" spans="1:15" ht="19.5" customHeight="1">
      <c r="A28" s="62">
        <v>223</v>
      </c>
      <c r="B28" s="32" t="s">
        <v>145</v>
      </c>
      <c r="C28" s="30">
        <f>SUM(C29:C40)</f>
        <v>2326650</v>
      </c>
      <c r="D28" s="76">
        <f>SUM(D29:D40)</f>
        <v>279236.24</v>
      </c>
      <c r="E28" s="73">
        <f t="shared" si="0"/>
        <v>12.001643564781983</v>
      </c>
      <c r="F28" s="5"/>
      <c r="G28" s="5"/>
      <c r="H28" s="5"/>
      <c r="I28" s="47"/>
      <c r="J28" s="47"/>
      <c r="K28" s="47"/>
      <c r="L28" s="47"/>
      <c r="M28" s="47"/>
      <c r="N28" s="47"/>
      <c r="O28" s="47"/>
    </row>
    <row r="29" spans="1:15" ht="19.5" customHeight="1">
      <c r="A29" s="62"/>
      <c r="B29" s="32" t="s">
        <v>146</v>
      </c>
      <c r="C29" s="37">
        <v>89000</v>
      </c>
      <c r="D29" s="76">
        <v>8428.5</v>
      </c>
      <c r="E29" s="73">
        <f t="shared" si="0"/>
        <v>9.470224719101124</v>
      </c>
      <c r="F29" s="5"/>
      <c r="G29" s="5"/>
      <c r="H29" s="5"/>
      <c r="I29" s="47"/>
      <c r="J29" s="47"/>
      <c r="K29" s="47"/>
      <c r="L29" s="47"/>
      <c r="M29" s="47"/>
      <c r="N29" s="47"/>
      <c r="O29" s="47"/>
    </row>
    <row r="30" spans="1:15" ht="19.5" customHeight="1">
      <c r="A30" s="62"/>
      <c r="B30" s="32" t="s">
        <v>194</v>
      </c>
      <c r="C30" s="30">
        <v>454400</v>
      </c>
      <c r="D30" s="76">
        <v>70753.01</v>
      </c>
      <c r="E30" s="73">
        <f t="shared" si="0"/>
        <v>15.570644806338025</v>
      </c>
      <c r="F30" s="36"/>
      <c r="G30" s="5"/>
      <c r="H30" s="5"/>
      <c r="I30" s="47"/>
      <c r="J30" s="47"/>
      <c r="K30" s="47"/>
      <c r="L30" s="47"/>
      <c r="M30" s="47"/>
      <c r="N30" s="47"/>
      <c r="O30" s="47"/>
    </row>
    <row r="31" spans="1:15" ht="19.5" customHeight="1">
      <c r="A31" s="62"/>
      <c r="B31" s="32" t="s">
        <v>197</v>
      </c>
      <c r="C31" s="37">
        <v>0</v>
      </c>
      <c r="D31" s="76">
        <v>59370.34</v>
      </c>
      <c r="E31" s="73">
        <v>0</v>
      </c>
      <c r="F31" s="36"/>
      <c r="G31" s="5"/>
      <c r="H31" s="5"/>
      <c r="I31" s="47"/>
      <c r="J31" s="47"/>
      <c r="K31" s="47"/>
      <c r="L31" s="47"/>
      <c r="M31" s="47"/>
      <c r="N31" s="47"/>
      <c r="O31" s="47"/>
    </row>
    <row r="32" spans="1:15" ht="19.5" customHeight="1">
      <c r="A32" s="62"/>
      <c r="B32" s="32" t="s">
        <v>147</v>
      </c>
      <c r="C32" s="37">
        <v>120000</v>
      </c>
      <c r="D32" s="76">
        <v>19841.92</v>
      </c>
      <c r="E32" s="73">
        <f t="shared" si="0"/>
        <v>16.53493333333333</v>
      </c>
      <c r="F32" s="5"/>
      <c r="G32" s="5"/>
      <c r="H32" s="5"/>
      <c r="I32" s="47"/>
      <c r="J32" s="47"/>
      <c r="K32" s="47"/>
      <c r="L32" s="47"/>
      <c r="M32" s="47"/>
      <c r="N32" s="47"/>
      <c r="O32" s="47"/>
    </row>
    <row r="33" spans="1:15" ht="19.5" customHeight="1">
      <c r="A33" s="62"/>
      <c r="B33" s="32" t="s">
        <v>148</v>
      </c>
      <c r="C33" s="37">
        <v>28000</v>
      </c>
      <c r="D33" s="76">
        <v>2435.82</v>
      </c>
      <c r="E33" s="73">
        <f t="shared" si="0"/>
        <v>8.699357142857144</v>
      </c>
      <c r="F33" s="5"/>
      <c r="G33" s="5"/>
      <c r="H33" s="5"/>
      <c r="I33" s="47"/>
      <c r="J33" s="47"/>
      <c r="K33" s="47"/>
      <c r="L33" s="47"/>
      <c r="M33" s="47"/>
      <c r="N33" s="47"/>
      <c r="O33" s="47"/>
    </row>
    <row r="34" spans="1:15" ht="19.5" customHeight="1">
      <c r="A34" s="62"/>
      <c r="B34" s="32" t="s">
        <v>74</v>
      </c>
      <c r="C34" s="37">
        <v>4000</v>
      </c>
      <c r="D34" s="76">
        <v>252</v>
      </c>
      <c r="E34" s="73">
        <f t="shared" si="0"/>
        <v>6.3</v>
      </c>
      <c r="F34" s="5"/>
      <c r="G34" s="5"/>
      <c r="H34" s="5"/>
      <c r="I34" s="47"/>
      <c r="J34" s="47"/>
      <c r="K34" s="47"/>
      <c r="L34" s="47"/>
      <c r="M34" s="47"/>
      <c r="N34" s="47"/>
      <c r="O34" s="47"/>
    </row>
    <row r="35" spans="1:15" ht="19.5" customHeight="1">
      <c r="A35" s="62"/>
      <c r="B35" s="32" t="s">
        <v>149</v>
      </c>
      <c r="C35" s="37">
        <v>35000</v>
      </c>
      <c r="D35" s="76">
        <v>35</v>
      </c>
      <c r="E35" s="73">
        <f t="shared" si="0"/>
        <v>0.1</v>
      </c>
      <c r="F35" s="5"/>
      <c r="G35" s="5"/>
      <c r="H35" s="5"/>
      <c r="I35" s="47"/>
      <c r="J35" s="47"/>
      <c r="K35" s="47"/>
      <c r="L35" s="47"/>
      <c r="M35" s="47"/>
      <c r="N35" s="47"/>
      <c r="O35" s="47"/>
    </row>
    <row r="36" spans="1:15" ht="19.5" customHeight="1">
      <c r="A36" s="62"/>
      <c r="B36" s="32" t="s">
        <v>150</v>
      </c>
      <c r="C36" s="30">
        <v>1229080</v>
      </c>
      <c r="D36" s="76">
        <v>91867.7</v>
      </c>
      <c r="E36" s="73">
        <f t="shared" si="0"/>
        <v>7.47450938913659</v>
      </c>
      <c r="F36" s="36"/>
      <c r="G36" s="5"/>
      <c r="H36" s="5"/>
      <c r="I36" s="47"/>
      <c r="J36" s="47"/>
      <c r="K36" s="47"/>
      <c r="L36" s="47"/>
      <c r="M36" s="47"/>
      <c r="N36" s="47"/>
      <c r="O36" s="47"/>
    </row>
    <row r="37" spans="1:15" ht="19.5" customHeight="1">
      <c r="A37" s="62"/>
      <c r="B37" s="32" t="s">
        <v>76</v>
      </c>
      <c r="C37" s="30">
        <v>160000</v>
      </c>
      <c r="D37" s="76">
        <v>12495.11</v>
      </c>
      <c r="E37" s="73">
        <f t="shared" si="0"/>
        <v>7.80944375</v>
      </c>
      <c r="F37" s="36"/>
      <c r="G37" s="5"/>
      <c r="H37" s="5"/>
      <c r="I37" s="47"/>
      <c r="J37" s="47"/>
      <c r="K37" s="47"/>
      <c r="L37" s="47"/>
      <c r="M37" s="47"/>
      <c r="N37" s="47"/>
      <c r="O37" s="47"/>
    </row>
    <row r="38" spans="1:15" ht="19.5" customHeight="1">
      <c r="A38" s="62"/>
      <c r="B38" s="32" t="s">
        <v>79</v>
      </c>
      <c r="C38" s="30">
        <v>13000</v>
      </c>
      <c r="D38" s="76">
        <v>1762.46</v>
      </c>
      <c r="E38" s="73">
        <f t="shared" si="0"/>
        <v>13.557384615384615</v>
      </c>
      <c r="F38" s="36"/>
      <c r="G38" s="5"/>
      <c r="H38" s="5"/>
      <c r="I38" s="47"/>
      <c r="J38" s="47"/>
      <c r="K38" s="47"/>
      <c r="L38" s="47"/>
      <c r="M38" s="47"/>
      <c r="N38" s="47"/>
      <c r="O38" s="47"/>
    </row>
    <row r="39" spans="1:15" ht="19.5" customHeight="1">
      <c r="A39" s="62"/>
      <c r="B39" s="32" t="s">
        <v>151</v>
      </c>
      <c r="C39" s="37">
        <f>189866+178</f>
        <v>190044</v>
      </c>
      <c r="D39" s="76">
        <v>10830.54</v>
      </c>
      <c r="E39" s="73">
        <f t="shared" si="0"/>
        <v>5.698964450337816</v>
      </c>
      <c r="F39" s="44"/>
      <c r="G39" s="5"/>
      <c r="H39" s="5"/>
      <c r="I39" s="47"/>
      <c r="J39" s="47"/>
      <c r="K39" s="47"/>
      <c r="L39" s="47"/>
      <c r="M39" s="47"/>
      <c r="N39" s="47"/>
      <c r="O39" s="47"/>
    </row>
    <row r="40" spans="1:15" ht="19.5" customHeight="1">
      <c r="A40" s="62"/>
      <c r="B40" s="32" t="s">
        <v>152</v>
      </c>
      <c r="C40" s="37">
        <v>4126</v>
      </c>
      <c r="D40" s="76">
        <f>14.3+28.76+1095.78+25</f>
        <v>1163.84</v>
      </c>
      <c r="E40" s="73">
        <f t="shared" si="0"/>
        <v>28.20746485700436</v>
      </c>
      <c r="F40" s="5"/>
      <c r="G40" s="5"/>
      <c r="H40" s="5"/>
      <c r="I40" s="47"/>
      <c r="J40" s="47"/>
      <c r="K40" s="47"/>
      <c r="L40" s="47"/>
      <c r="M40" s="47"/>
      <c r="N40" s="47"/>
      <c r="O40" s="47"/>
    </row>
    <row r="41" spans="1:15" ht="19.5" customHeight="1">
      <c r="A41" s="57">
        <v>240</v>
      </c>
      <c r="B41" s="34" t="s">
        <v>153</v>
      </c>
      <c r="C41" s="28">
        <v>25000</v>
      </c>
      <c r="D41" s="77">
        <f>1930.26+5.06</f>
        <v>1935.32</v>
      </c>
      <c r="E41" s="73">
        <f t="shared" si="0"/>
        <v>7.74128</v>
      </c>
      <c r="F41" s="5"/>
      <c r="G41" s="5"/>
      <c r="H41" s="5"/>
      <c r="I41" s="47"/>
      <c r="J41" s="47"/>
      <c r="K41" s="47"/>
      <c r="L41" s="47"/>
      <c r="M41" s="47"/>
      <c r="N41" s="47"/>
      <c r="O41" s="47"/>
    </row>
    <row r="42" spans="1:15" ht="19.5" customHeight="1">
      <c r="A42" s="57">
        <v>290</v>
      </c>
      <c r="B42" s="34" t="s">
        <v>154</v>
      </c>
      <c r="C42" s="28">
        <v>72000</v>
      </c>
      <c r="D42" s="77">
        <f>5472.16+396.15</f>
        <v>5868.3099999999995</v>
      </c>
      <c r="E42" s="73">
        <f t="shared" si="0"/>
        <v>8.150430555555555</v>
      </c>
      <c r="F42" s="5"/>
      <c r="G42" s="5"/>
      <c r="H42" s="5"/>
      <c r="I42" s="47"/>
      <c r="J42" s="47"/>
      <c r="K42" s="47"/>
      <c r="L42" s="47"/>
      <c r="M42" s="47"/>
      <c r="N42" s="47"/>
      <c r="O42" s="47"/>
    </row>
    <row r="43" spans="1:15" ht="19.5" customHeight="1">
      <c r="A43" s="57">
        <v>310</v>
      </c>
      <c r="B43" s="34" t="s">
        <v>155</v>
      </c>
      <c r="C43" s="28">
        <f>SUM(C44:C45)</f>
        <v>3304576</v>
      </c>
      <c r="D43" s="77">
        <f>SUM(D44:D45)</f>
        <v>240546.36</v>
      </c>
      <c r="E43" s="73">
        <f t="shared" si="0"/>
        <v>7.27918982647093</v>
      </c>
      <c r="F43" s="5"/>
      <c r="G43" s="5"/>
      <c r="H43" s="5"/>
      <c r="I43" s="47"/>
      <c r="J43" s="47"/>
      <c r="K43" s="47"/>
      <c r="L43" s="47"/>
      <c r="M43" s="47"/>
      <c r="N43" s="47"/>
      <c r="O43" s="47"/>
    </row>
    <row r="44" spans="1:15" ht="19.5" customHeight="1">
      <c r="A44" s="64">
        <v>311</v>
      </c>
      <c r="B44" s="63" t="s">
        <v>193</v>
      </c>
      <c r="C44" s="37">
        <v>0</v>
      </c>
      <c r="D44" s="76">
        <v>124.82</v>
      </c>
      <c r="E44" s="73">
        <v>0</v>
      </c>
      <c r="F44" s="5"/>
      <c r="G44" s="5"/>
      <c r="H44" s="5"/>
      <c r="I44" s="47"/>
      <c r="J44" s="47"/>
      <c r="K44" s="47"/>
      <c r="L44" s="47"/>
      <c r="M44" s="47"/>
      <c r="N44" s="47"/>
      <c r="O44" s="47"/>
    </row>
    <row r="45" spans="1:15" ht="19.5" customHeight="1">
      <c r="A45" s="62">
        <v>312</v>
      </c>
      <c r="B45" s="32" t="s">
        <v>156</v>
      </c>
      <c r="C45" s="30">
        <f>SUM(C46:C60)</f>
        <v>3304576</v>
      </c>
      <c r="D45" s="76">
        <f>SUM(D46:D60)</f>
        <v>240421.53999999998</v>
      </c>
      <c r="E45" s="73">
        <f t="shared" si="0"/>
        <v>7.275412639927179</v>
      </c>
      <c r="F45" s="5"/>
      <c r="G45" s="5"/>
      <c r="H45" s="5"/>
      <c r="I45" s="47"/>
      <c r="J45" s="47"/>
      <c r="K45" s="47"/>
      <c r="L45" s="47"/>
      <c r="M45" s="47"/>
      <c r="N45" s="47"/>
      <c r="O45" s="47"/>
    </row>
    <row r="46" spans="1:15" ht="19.5" customHeight="1">
      <c r="A46" s="62"/>
      <c r="B46" s="32" t="s">
        <v>157</v>
      </c>
      <c r="C46" s="37">
        <v>95713</v>
      </c>
      <c r="D46" s="78">
        <v>0</v>
      </c>
      <c r="E46" s="73">
        <f t="shared" si="0"/>
        <v>0</v>
      </c>
      <c r="F46" s="5"/>
      <c r="G46" s="5"/>
      <c r="H46" s="5"/>
      <c r="I46" s="47"/>
      <c r="J46" s="47"/>
      <c r="K46" s="47"/>
      <c r="L46" s="47"/>
      <c r="M46" s="47"/>
      <c r="N46" s="47"/>
      <c r="O46" s="47"/>
    </row>
    <row r="47" spans="1:15" ht="19.5" customHeight="1">
      <c r="A47" s="64"/>
      <c r="B47" s="63" t="s">
        <v>158</v>
      </c>
      <c r="C47" s="37">
        <f>2950077+127727</f>
        <v>3077804</v>
      </c>
      <c r="D47" s="78">
        <f>236624+305.1</f>
        <v>236929.1</v>
      </c>
      <c r="E47" s="73">
        <f t="shared" si="0"/>
        <v>7.697991814943382</v>
      </c>
      <c r="F47" s="44"/>
      <c r="G47" s="5"/>
      <c r="H47" s="5"/>
      <c r="I47" s="47"/>
      <c r="J47" s="47"/>
      <c r="K47" s="47"/>
      <c r="L47" s="47"/>
      <c r="M47" s="47"/>
      <c r="N47" s="47"/>
      <c r="O47" s="47"/>
    </row>
    <row r="48" spans="1:15" ht="19.5" customHeight="1">
      <c r="A48" s="62"/>
      <c r="B48" s="32" t="s">
        <v>159</v>
      </c>
      <c r="C48" s="37">
        <v>35375</v>
      </c>
      <c r="D48" s="78">
        <v>0</v>
      </c>
      <c r="E48" s="73">
        <f t="shared" si="0"/>
        <v>0</v>
      </c>
      <c r="F48" s="5"/>
      <c r="G48" s="5"/>
      <c r="H48" s="5"/>
      <c r="I48" s="47"/>
      <c r="J48" s="47"/>
      <c r="K48" s="47"/>
      <c r="L48" s="47"/>
      <c r="M48" s="47"/>
      <c r="N48" s="47"/>
      <c r="O48" s="47"/>
    </row>
    <row r="49" spans="1:15" ht="19.5" customHeight="1">
      <c r="A49" s="62"/>
      <c r="B49" s="32" t="s">
        <v>160</v>
      </c>
      <c r="C49" s="37">
        <v>800</v>
      </c>
      <c r="D49" s="78">
        <v>202.86</v>
      </c>
      <c r="E49" s="73">
        <f t="shared" si="0"/>
        <v>25.3575</v>
      </c>
      <c r="F49" s="5"/>
      <c r="G49" s="5"/>
      <c r="H49" s="5"/>
      <c r="I49" s="47"/>
      <c r="J49" s="47"/>
      <c r="K49" s="47"/>
      <c r="L49" s="47"/>
      <c r="M49" s="47"/>
      <c r="N49" s="47"/>
      <c r="O49" s="47"/>
    </row>
    <row r="50" spans="1:15" ht="19.5" customHeight="1">
      <c r="A50" s="62"/>
      <c r="B50" s="63" t="s">
        <v>161</v>
      </c>
      <c r="C50" s="37">
        <v>25136</v>
      </c>
      <c r="D50" s="78">
        <v>0</v>
      </c>
      <c r="E50" s="73">
        <f t="shared" si="0"/>
        <v>0</v>
      </c>
      <c r="F50" s="5"/>
      <c r="G50" s="5"/>
      <c r="H50" s="5"/>
      <c r="I50" s="47"/>
      <c r="J50" s="47"/>
      <c r="K50" s="47"/>
      <c r="L50" s="47"/>
      <c r="M50" s="47"/>
      <c r="N50" s="47"/>
      <c r="O50" s="47"/>
    </row>
    <row r="51" spans="1:15" ht="19.5" customHeight="1">
      <c r="A51" s="62"/>
      <c r="B51" s="32" t="s">
        <v>162</v>
      </c>
      <c r="C51" s="37">
        <v>12553</v>
      </c>
      <c r="D51" s="78">
        <v>0</v>
      </c>
      <c r="E51" s="73">
        <f t="shared" si="0"/>
        <v>0</v>
      </c>
      <c r="F51" s="5"/>
      <c r="G51" s="5"/>
      <c r="H51" s="5"/>
      <c r="I51" s="47"/>
      <c r="J51" s="47"/>
      <c r="K51" s="47"/>
      <c r="L51" s="47"/>
      <c r="M51" s="47"/>
      <c r="N51" s="47"/>
      <c r="O51" s="47"/>
    </row>
    <row r="52" spans="1:15" ht="19.5" customHeight="1">
      <c r="A52" s="62"/>
      <c r="B52" s="32" t="s">
        <v>163</v>
      </c>
      <c r="C52" s="37">
        <v>3084</v>
      </c>
      <c r="D52" s="78">
        <v>0</v>
      </c>
      <c r="E52" s="73">
        <f t="shared" si="0"/>
        <v>0</v>
      </c>
      <c r="F52" s="5"/>
      <c r="G52" s="5"/>
      <c r="H52" s="5"/>
      <c r="I52" s="47"/>
      <c r="J52" s="47"/>
      <c r="K52" s="47"/>
      <c r="L52" s="47"/>
      <c r="M52" s="47"/>
      <c r="N52" s="47"/>
      <c r="O52" s="47"/>
    </row>
    <row r="53" spans="1:15" ht="19.5" customHeight="1">
      <c r="A53" s="62"/>
      <c r="B53" s="63" t="s">
        <v>164</v>
      </c>
      <c r="C53" s="37">
        <v>13667</v>
      </c>
      <c r="D53" s="78">
        <v>3289.58</v>
      </c>
      <c r="E53" s="73">
        <f t="shared" si="0"/>
        <v>24.06951049974391</v>
      </c>
      <c r="F53" s="5"/>
      <c r="G53" s="5"/>
      <c r="H53" s="5"/>
      <c r="I53" s="47"/>
      <c r="J53" s="47"/>
      <c r="K53" s="47"/>
      <c r="L53" s="47"/>
      <c r="M53" s="47"/>
      <c r="N53" s="47"/>
      <c r="O53" s="47"/>
    </row>
    <row r="54" spans="1:15" ht="19.5" customHeight="1">
      <c r="A54" s="62"/>
      <c r="B54" s="32" t="s">
        <v>165</v>
      </c>
      <c r="C54" s="37">
        <v>1444</v>
      </c>
      <c r="D54" s="78">
        <v>0</v>
      </c>
      <c r="E54" s="73">
        <f t="shared" si="0"/>
        <v>0</v>
      </c>
      <c r="F54" s="5"/>
      <c r="G54" s="5"/>
      <c r="H54" s="5"/>
      <c r="I54" s="47"/>
      <c r="J54" s="47"/>
      <c r="K54" s="47"/>
      <c r="L54" s="47"/>
      <c r="M54" s="47"/>
      <c r="N54" s="47"/>
      <c r="O54" s="47"/>
    </row>
    <row r="55" spans="1:15" ht="19.5" customHeight="1">
      <c r="A55" s="62"/>
      <c r="B55" s="63" t="s">
        <v>166</v>
      </c>
      <c r="C55" s="37">
        <v>0</v>
      </c>
      <c r="D55" s="78">
        <v>0</v>
      </c>
      <c r="E55" s="73">
        <v>0</v>
      </c>
      <c r="F55" s="5"/>
      <c r="G55" s="5"/>
      <c r="H55" s="5"/>
      <c r="I55" s="47"/>
      <c r="J55" s="47"/>
      <c r="K55" s="47"/>
      <c r="L55" s="47"/>
      <c r="M55" s="47"/>
      <c r="N55" s="47"/>
      <c r="O55" s="47"/>
    </row>
    <row r="56" spans="1:15" ht="19.5" customHeight="1">
      <c r="A56" s="62"/>
      <c r="B56" s="32" t="s">
        <v>167</v>
      </c>
      <c r="C56" s="37">
        <v>0</v>
      </c>
      <c r="D56" s="78">
        <v>0</v>
      </c>
      <c r="E56" s="73">
        <v>0</v>
      </c>
      <c r="F56" s="5"/>
      <c r="G56" s="5"/>
      <c r="H56" s="5"/>
      <c r="I56" s="47"/>
      <c r="J56" s="47"/>
      <c r="K56" s="47"/>
      <c r="L56" s="47"/>
      <c r="M56" s="47"/>
      <c r="N56" s="47"/>
      <c r="O56" s="47"/>
    </row>
    <row r="57" spans="1:15" ht="19.5" customHeight="1">
      <c r="A57" s="62"/>
      <c r="B57" s="32" t="s">
        <v>168</v>
      </c>
      <c r="C57" s="37">
        <v>0</v>
      </c>
      <c r="D57" s="78">
        <v>0</v>
      </c>
      <c r="E57" s="73">
        <v>0</v>
      </c>
      <c r="F57" s="5"/>
      <c r="G57" s="5"/>
      <c r="H57" s="5"/>
      <c r="I57" s="47"/>
      <c r="J57" s="47"/>
      <c r="K57" s="47"/>
      <c r="L57" s="47"/>
      <c r="M57" s="47"/>
      <c r="N57" s="47"/>
      <c r="O57" s="47"/>
    </row>
    <row r="58" spans="1:15" ht="19.5" customHeight="1">
      <c r="A58" s="62"/>
      <c r="B58" s="32" t="s">
        <v>169</v>
      </c>
      <c r="C58" s="37">
        <v>0</v>
      </c>
      <c r="D58" s="78">
        <v>0</v>
      </c>
      <c r="E58" s="73">
        <v>0</v>
      </c>
      <c r="F58" s="5"/>
      <c r="G58" s="5"/>
      <c r="H58" s="5"/>
      <c r="I58" s="47"/>
      <c r="J58" s="47"/>
      <c r="K58" s="47"/>
      <c r="L58" s="47"/>
      <c r="M58" s="47"/>
      <c r="N58" s="47"/>
      <c r="O58" s="47"/>
    </row>
    <row r="59" spans="1:15" ht="19.5" customHeight="1">
      <c r="A59" s="62"/>
      <c r="B59" s="32" t="s">
        <v>170</v>
      </c>
      <c r="C59" s="37">
        <v>0</v>
      </c>
      <c r="D59" s="78">
        <v>0</v>
      </c>
      <c r="E59" s="73">
        <v>0</v>
      </c>
      <c r="F59" s="5"/>
      <c r="G59" s="5"/>
      <c r="H59" s="5"/>
      <c r="I59" s="47"/>
      <c r="J59" s="47"/>
      <c r="K59" s="47"/>
      <c r="L59" s="47"/>
      <c r="M59" s="47"/>
      <c r="N59" s="47"/>
      <c r="O59" s="47"/>
    </row>
    <row r="60" spans="1:15" ht="19.5" customHeight="1">
      <c r="A60" s="62"/>
      <c r="B60" s="32" t="s">
        <v>171</v>
      </c>
      <c r="C60" s="37">
        <v>39000</v>
      </c>
      <c r="D60" s="78">
        <v>0</v>
      </c>
      <c r="E60" s="73">
        <f t="shared" si="0"/>
        <v>0</v>
      </c>
      <c r="F60" s="5"/>
      <c r="G60" s="5"/>
      <c r="H60" s="5"/>
      <c r="I60" s="47"/>
      <c r="J60" s="47"/>
      <c r="K60" s="47"/>
      <c r="L60" s="47"/>
      <c r="M60" s="47"/>
      <c r="N60" s="47"/>
      <c r="O60" s="47"/>
    </row>
    <row r="61" spans="1:15" ht="19.5" customHeight="1">
      <c r="A61" s="65"/>
      <c r="B61" s="24" t="s">
        <v>172</v>
      </c>
      <c r="C61" s="25">
        <f>C62+C65</f>
        <v>2905191.38</v>
      </c>
      <c r="D61" s="79">
        <f>SUM(D62+D65)</f>
        <v>0</v>
      </c>
      <c r="E61" s="73">
        <f t="shared" si="0"/>
        <v>0</v>
      </c>
      <c r="F61" s="5"/>
      <c r="G61" s="5"/>
      <c r="H61" s="5"/>
      <c r="I61" s="47"/>
      <c r="J61" s="47"/>
      <c r="K61" s="47"/>
      <c r="L61" s="47"/>
      <c r="M61" s="47"/>
      <c r="N61" s="47"/>
      <c r="O61" s="47"/>
    </row>
    <row r="62" spans="1:15" ht="19.5" customHeight="1">
      <c r="A62" s="57">
        <v>230</v>
      </c>
      <c r="B62" s="34" t="s">
        <v>173</v>
      </c>
      <c r="C62" s="28">
        <f>SUM(C63:C64)</f>
        <v>346750</v>
      </c>
      <c r="D62" s="77">
        <f>SUM(D63:D64)</f>
        <v>0</v>
      </c>
      <c r="E62" s="73">
        <f t="shared" si="0"/>
        <v>0</v>
      </c>
      <c r="F62" s="5"/>
      <c r="G62" s="5"/>
      <c r="H62" s="5"/>
      <c r="I62" s="47"/>
      <c r="J62" s="47"/>
      <c r="K62" s="47"/>
      <c r="L62" s="47"/>
      <c r="M62" s="47"/>
      <c r="N62" s="47"/>
      <c r="O62" s="47"/>
    </row>
    <row r="63" spans="1:15" ht="19.5" customHeight="1">
      <c r="A63" s="62">
        <v>231</v>
      </c>
      <c r="B63" s="32" t="s">
        <v>174</v>
      </c>
      <c r="C63" s="37">
        <v>238750</v>
      </c>
      <c r="D63" s="76">
        <v>0</v>
      </c>
      <c r="E63" s="73">
        <f t="shared" si="0"/>
        <v>0</v>
      </c>
      <c r="F63" s="5"/>
      <c r="G63" s="5"/>
      <c r="H63" s="5"/>
      <c r="I63" s="47"/>
      <c r="J63" s="47"/>
      <c r="K63" s="47"/>
      <c r="L63" s="47"/>
      <c r="M63" s="47"/>
      <c r="N63" s="47"/>
      <c r="O63" s="47"/>
    </row>
    <row r="64" spans="1:15" ht="19.5" customHeight="1">
      <c r="A64" s="62">
        <v>233</v>
      </c>
      <c r="B64" s="32" t="s">
        <v>175</v>
      </c>
      <c r="C64" s="37">
        <v>108000</v>
      </c>
      <c r="D64" s="76">
        <v>0</v>
      </c>
      <c r="E64" s="73">
        <f t="shared" si="0"/>
        <v>0</v>
      </c>
      <c r="F64" s="5"/>
      <c r="G64" s="5"/>
      <c r="H64" s="5"/>
      <c r="I64" s="47"/>
      <c r="J64" s="47"/>
      <c r="K64" s="47"/>
      <c r="L64" s="47"/>
      <c r="M64" s="47"/>
      <c r="N64" s="47"/>
      <c r="O64" s="47"/>
    </row>
    <row r="65" spans="1:15" ht="19.5" customHeight="1">
      <c r="A65" s="57">
        <v>320</v>
      </c>
      <c r="B65" s="66" t="s">
        <v>176</v>
      </c>
      <c r="C65" s="28">
        <f>C66</f>
        <v>2558441.38</v>
      </c>
      <c r="D65" s="77">
        <f>D66</f>
        <v>0</v>
      </c>
      <c r="E65" s="73">
        <f t="shared" si="0"/>
        <v>0</v>
      </c>
      <c r="F65" s="5"/>
      <c r="G65" s="5"/>
      <c r="H65" s="5"/>
      <c r="I65" s="47"/>
      <c r="J65" s="47"/>
      <c r="K65" s="47"/>
      <c r="L65" s="47"/>
      <c r="M65" s="47"/>
      <c r="N65" s="47"/>
      <c r="O65" s="47"/>
    </row>
    <row r="66" spans="1:15" ht="19.5" customHeight="1">
      <c r="A66" s="62">
        <v>322</v>
      </c>
      <c r="B66" s="67" t="s">
        <v>177</v>
      </c>
      <c r="C66" s="37">
        <v>2558441.38</v>
      </c>
      <c r="D66" s="76">
        <v>0</v>
      </c>
      <c r="E66" s="73">
        <f t="shared" si="0"/>
        <v>0</v>
      </c>
      <c r="F66" s="5"/>
      <c r="G66" s="5"/>
      <c r="H66" s="5"/>
      <c r="I66" s="47"/>
      <c r="J66" s="47"/>
      <c r="K66" s="47"/>
      <c r="L66" s="47"/>
      <c r="M66" s="47"/>
      <c r="N66" s="47"/>
      <c r="O66" s="47"/>
    </row>
    <row r="67" spans="1:15" ht="19.5" customHeight="1">
      <c r="A67" s="65"/>
      <c r="B67" s="24" t="s">
        <v>178</v>
      </c>
      <c r="C67" s="25">
        <f>C69</f>
        <v>2233986</v>
      </c>
      <c r="D67" s="77">
        <f>D68+D70</f>
        <v>0</v>
      </c>
      <c r="E67" s="73">
        <f t="shared" si="0"/>
        <v>0</v>
      </c>
      <c r="F67" s="5"/>
      <c r="G67" s="5"/>
      <c r="H67" s="5"/>
      <c r="I67" s="47"/>
      <c r="J67" s="47"/>
      <c r="K67" s="47"/>
      <c r="L67" s="47"/>
      <c r="M67" s="47"/>
      <c r="N67" s="47"/>
      <c r="O67" s="47"/>
    </row>
    <row r="68" spans="1:15" ht="19.5" customHeight="1">
      <c r="A68" s="62">
        <v>453</v>
      </c>
      <c r="B68" s="32" t="s">
        <v>179</v>
      </c>
      <c r="C68" s="37">
        <v>0</v>
      </c>
      <c r="D68" s="76">
        <v>0</v>
      </c>
      <c r="E68" s="73">
        <v>0</v>
      </c>
      <c r="F68" s="5"/>
      <c r="G68" s="5"/>
      <c r="H68" s="5"/>
      <c r="I68" s="47"/>
      <c r="J68" s="47"/>
      <c r="K68" s="47"/>
      <c r="L68" s="47"/>
      <c r="M68" s="47"/>
      <c r="N68" s="47"/>
      <c r="O68" s="47"/>
    </row>
    <row r="69" spans="1:15" ht="19.5" customHeight="1">
      <c r="A69" s="62">
        <v>454</v>
      </c>
      <c r="B69" s="32" t="s">
        <v>180</v>
      </c>
      <c r="C69" s="37">
        <v>2233986</v>
      </c>
      <c r="D69" s="76">
        <v>0</v>
      </c>
      <c r="E69" s="73">
        <f t="shared" si="0"/>
        <v>0</v>
      </c>
      <c r="F69" s="5"/>
      <c r="G69" s="5"/>
      <c r="H69" s="5"/>
      <c r="I69" s="47"/>
      <c r="J69" s="47"/>
      <c r="K69" s="47"/>
      <c r="L69" s="47"/>
      <c r="M69" s="47"/>
      <c r="N69" s="47"/>
      <c r="O69" s="47"/>
    </row>
    <row r="70" spans="1:15" ht="19.5" customHeight="1">
      <c r="A70" s="62">
        <v>456</v>
      </c>
      <c r="B70" s="32" t="s">
        <v>181</v>
      </c>
      <c r="C70" s="37">
        <v>0</v>
      </c>
      <c r="D70" s="76">
        <v>0</v>
      </c>
      <c r="E70" s="73">
        <v>0</v>
      </c>
      <c r="F70" s="5"/>
      <c r="G70" s="5"/>
      <c r="H70" s="5"/>
      <c r="I70" s="47"/>
      <c r="J70" s="47"/>
      <c r="K70" s="47"/>
      <c r="L70" s="47"/>
      <c r="M70" s="47"/>
      <c r="N70" s="47"/>
      <c r="O70" s="47"/>
    </row>
    <row r="71" spans="1:15" ht="19.5" customHeight="1">
      <c r="A71" s="24"/>
      <c r="B71" s="24" t="s">
        <v>182</v>
      </c>
      <c r="C71" s="25">
        <f>C67+C61+C11</f>
        <v>20716229.38</v>
      </c>
      <c r="D71" s="79">
        <f>D67+D61+D11</f>
        <v>1197604.21</v>
      </c>
      <c r="E71" s="73">
        <f t="shared" si="0"/>
        <v>5.780995122385539</v>
      </c>
      <c r="F71" s="5"/>
      <c r="G71" s="5"/>
      <c r="H71" s="5"/>
      <c r="I71" s="47"/>
      <c r="J71" s="47"/>
      <c r="K71" s="47"/>
      <c r="L71" s="47"/>
      <c r="M71" s="47"/>
      <c r="N71" s="47"/>
      <c r="O71" s="47"/>
    </row>
    <row r="72" spans="3:15" ht="12.75">
      <c r="C72" s="47"/>
      <c r="D72" s="68"/>
      <c r="E72" s="5"/>
      <c r="F72" s="5"/>
      <c r="G72" s="5"/>
      <c r="H72" s="5"/>
      <c r="I72" s="47"/>
      <c r="J72" s="47"/>
      <c r="K72" s="47"/>
      <c r="L72" s="47"/>
      <c r="M72" s="47"/>
      <c r="N72" s="47"/>
      <c r="O72" s="47"/>
    </row>
    <row r="73" spans="3:15" ht="12.75">
      <c r="C73" s="47"/>
      <c r="D73" s="68"/>
      <c r="E73" s="5"/>
      <c r="F73" s="5"/>
      <c r="G73" s="5"/>
      <c r="H73" s="5"/>
      <c r="I73" s="47"/>
      <c r="J73" s="47"/>
      <c r="K73" s="47"/>
      <c r="L73" s="47"/>
      <c r="M73" s="47"/>
      <c r="N73" s="47"/>
      <c r="O73" s="47"/>
    </row>
    <row r="74" spans="3:15" ht="12.75">
      <c r="C74" s="47"/>
      <c r="D74" s="68"/>
      <c r="E74" s="5"/>
      <c r="F74" s="5"/>
      <c r="G74" s="5"/>
      <c r="H74" s="5"/>
      <c r="I74" s="47"/>
      <c r="J74" s="47"/>
      <c r="K74" s="47"/>
      <c r="L74" s="47"/>
      <c r="M74" s="47"/>
      <c r="N74" s="47"/>
      <c r="O74" s="47"/>
    </row>
    <row r="75" spans="3:15" ht="12.75">
      <c r="C75" s="47"/>
      <c r="D75" s="68"/>
      <c r="E75" s="5"/>
      <c r="F75" s="5"/>
      <c r="G75" s="5"/>
      <c r="H75" s="5"/>
      <c r="I75" s="47"/>
      <c r="J75" s="47"/>
      <c r="K75" s="47"/>
      <c r="L75" s="47"/>
      <c r="M75" s="47"/>
      <c r="N75" s="47"/>
      <c r="O75" s="47"/>
    </row>
    <row r="76" spans="3:15" ht="12.75">
      <c r="C76" s="47"/>
      <c r="D76" s="68"/>
      <c r="E76" s="5"/>
      <c r="F76" s="5"/>
      <c r="G76" s="5"/>
      <c r="H76" s="5"/>
      <c r="I76" s="47"/>
      <c r="J76" s="47"/>
      <c r="K76" s="47"/>
      <c r="L76" s="47"/>
      <c r="M76" s="47"/>
      <c r="N76" s="47"/>
      <c r="O76" s="47"/>
    </row>
    <row r="77" spans="3:15" ht="12.75">
      <c r="C77" s="47"/>
      <c r="D77" s="68"/>
      <c r="E77" s="5"/>
      <c r="F77" s="5"/>
      <c r="G77" s="5"/>
      <c r="H77" s="5"/>
      <c r="I77" s="47"/>
      <c r="J77" s="47"/>
      <c r="K77" s="47"/>
      <c r="L77" s="47"/>
      <c r="M77" s="47"/>
      <c r="N77" s="47"/>
      <c r="O77" s="47"/>
    </row>
    <row r="78" spans="3:15" ht="12.75">
      <c r="C78" s="47"/>
      <c r="D78" s="68"/>
      <c r="E78" s="5"/>
      <c r="F78" s="5"/>
      <c r="G78" s="5"/>
      <c r="H78" s="5"/>
      <c r="I78" s="47"/>
      <c r="J78" s="47"/>
      <c r="K78" s="47"/>
      <c r="L78" s="47"/>
      <c r="M78" s="47"/>
      <c r="N78" s="47"/>
      <c r="O78" s="47"/>
    </row>
    <row r="79" spans="3:15" ht="12.75">
      <c r="C79" s="47"/>
      <c r="D79" s="68"/>
      <c r="E79" s="5"/>
      <c r="F79" s="5"/>
      <c r="G79" s="5"/>
      <c r="H79" s="5"/>
      <c r="I79" s="47"/>
      <c r="J79" s="47"/>
      <c r="K79" s="47"/>
      <c r="L79" s="47"/>
      <c r="M79" s="47"/>
      <c r="N79" s="47"/>
      <c r="O79" s="47"/>
    </row>
    <row r="80" spans="3:15" ht="12.75">
      <c r="C80" s="47"/>
      <c r="D80" s="68"/>
      <c r="E80" s="5"/>
      <c r="F80" s="5"/>
      <c r="G80" s="5"/>
      <c r="H80" s="5"/>
      <c r="I80" s="47"/>
      <c r="J80" s="47"/>
      <c r="K80" s="47"/>
      <c r="L80" s="47"/>
      <c r="M80" s="47"/>
      <c r="N80" s="47"/>
      <c r="O80" s="47"/>
    </row>
    <row r="81" spans="3:15" ht="12.75">
      <c r="C81" s="47"/>
      <c r="D81" s="68"/>
      <c r="E81" s="5"/>
      <c r="F81" s="5"/>
      <c r="G81" s="5"/>
      <c r="H81" s="5"/>
      <c r="I81" s="47"/>
      <c r="J81" s="47"/>
      <c r="K81" s="47"/>
      <c r="L81" s="47"/>
      <c r="M81" s="47"/>
      <c r="N81" s="47"/>
      <c r="O81" s="47"/>
    </row>
    <row r="82" spans="3:15" ht="12.75">
      <c r="C82" s="47"/>
      <c r="D82" s="47"/>
      <c r="E82" s="5"/>
      <c r="F82" s="5"/>
      <c r="G82" s="5"/>
      <c r="H82" s="5"/>
      <c r="I82" s="47"/>
      <c r="J82" s="47"/>
      <c r="K82" s="47"/>
      <c r="L82" s="47"/>
      <c r="M82" s="47"/>
      <c r="N82" s="47"/>
      <c r="O82" s="47"/>
    </row>
    <row r="83" spans="3:15" ht="12.75">
      <c r="C83" s="47"/>
      <c r="D83" s="47"/>
      <c r="E83" s="5"/>
      <c r="F83" s="5"/>
      <c r="G83" s="5"/>
      <c r="H83" s="5"/>
      <c r="I83" s="47"/>
      <c r="J83" s="47"/>
      <c r="K83" s="47"/>
      <c r="L83" s="47"/>
      <c r="M83" s="47"/>
      <c r="N83" s="47"/>
      <c r="O83" s="47"/>
    </row>
    <row r="84" spans="3:15" ht="12.75">
      <c r="C84" s="47"/>
      <c r="D84" s="47"/>
      <c r="E84" s="5"/>
      <c r="F84" s="5"/>
      <c r="G84" s="5"/>
      <c r="H84" s="5"/>
      <c r="I84" s="47"/>
      <c r="J84" s="47"/>
      <c r="K84" s="47"/>
      <c r="L84" s="47"/>
      <c r="M84" s="47"/>
      <c r="N84" s="47"/>
      <c r="O84" s="47"/>
    </row>
    <row r="85" spans="3:15" ht="12.75">
      <c r="C85" s="47"/>
      <c r="D85" s="47"/>
      <c r="E85" s="5"/>
      <c r="F85" s="5"/>
      <c r="G85" s="5"/>
      <c r="H85" s="5"/>
      <c r="I85" s="47"/>
      <c r="J85" s="47"/>
      <c r="K85" s="47"/>
      <c r="L85" s="47"/>
      <c r="M85" s="47"/>
      <c r="N85" s="47"/>
      <c r="O85" s="47"/>
    </row>
    <row r="86" spans="3:15" ht="12.75">
      <c r="C86" s="47"/>
      <c r="D86" s="47"/>
      <c r="E86" s="5"/>
      <c r="F86" s="5"/>
      <c r="G86" s="5"/>
      <c r="H86" s="5"/>
      <c r="I86" s="47"/>
      <c r="J86" s="47"/>
      <c r="K86" s="47"/>
      <c r="L86" s="47"/>
      <c r="M86" s="47"/>
      <c r="N86" s="47"/>
      <c r="O86" s="47"/>
    </row>
    <row r="87" spans="3:15" ht="12.75">
      <c r="C87" s="47"/>
      <c r="D87" s="47"/>
      <c r="E87" s="5"/>
      <c r="F87" s="5"/>
      <c r="G87" s="5"/>
      <c r="H87" s="5"/>
      <c r="I87" s="47"/>
      <c r="J87" s="47"/>
      <c r="K87" s="47"/>
      <c r="L87" s="47"/>
      <c r="M87" s="47"/>
      <c r="N87" s="47"/>
      <c r="O87" s="47"/>
    </row>
    <row r="88" spans="3:15" ht="12.75">
      <c r="C88" s="47"/>
      <c r="D88" s="47"/>
      <c r="E88" s="5"/>
      <c r="F88" s="5"/>
      <c r="G88" s="5"/>
      <c r="H88" s="5"/>
      <c r="I88" s="47"/>
      <c r="J88" s="47"/>
      <c r="K88" s="47"/>
      <c r="L88" s="47"/>
      <c r="M88" s="47"/>
      <c r="N88" s="47"/>
      <c r="O88" s="47"/>
    </row>
    <row r="89" spans="3:15" ht="12.75">
      <c r="C89" s="47"/>
      <c r="D89" s="47"/>
      <c r="E89" s="5"/>
      <c r="F89" s="5"/>
      <c r="G89" s="5"/>
      <c r="H89" s="5"/>
      <c r="I89" s="47"/>
      <c r="J89" s="47"/>
      <c r="K89" s="47"/>
      <c r="L89" s="47"/>
      <c r="M89" s="47"/>
      <c r="N89" s="47"/>
      <c r="O89" s="47"/>
    </row>
    <row r="90" spans="3:15" ht="12.75">
      <c r="C90" s="47"/>
      <c r="D90" s="47"/>
      <c r="E90" s="5"/>
      <c r="F90" s="5"/>
      <c r="G90" s="5"/>
      <c r="H90" s="5"/>
      <c r="I90" s="47"/>
      <c r="J90" s="47"/>
      <c r="K90" s="47"/>
      <c r="L90" s="47"/>
      <c r="M90" s="47"/>
      <c r="N90" s="47"/>
      <c r="O90" s="47"/>
    </row>
    <row r="91" spans="3:15" ht="12.75">
      <c r="C91" s="47"/>
      <c r="D91" s="47"/>
      <c r="E91" s="5"/>
      <c r="F91" s="5"/>
      <c r="G91" s="5"/>
      <c r="H91" s="5"/>
      <c r="I91" s="47"/>
      <c r="J91" s="47"/>
      <c r="K91" s="47"/>
      <c r="L91" s="47"/>
      <c r="M91" s="47"/>
      <c r="N91" s="47"/>
      <c r="O91" s="47"/>
    </row>
    <row r="92" spans="3:15" ht="12.75">
      <c r="C92" s="47"/>
      <c r="D92" s="47"/>
      <c r="E92" s="5"/>
      <c r="F92" s="5"/>
      <c r="G92" s="5"/>
      <c r="H92" s="5"/>
      <c r="I92" s="47"/>
      <c r="J92" s="47"/>
      <c r="K92" s="47"/>
      <c r="L92" s="47"/>
      <c r="M92" s="47"/>
      <c r="N92" s="47"/>
      <c r="O92" s="47"/>
    </row>
    <row r="93" spans="3:15" ht="12.75"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</row>
    <row r="94" spans="3:15" ht="12.75"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</row>
    <row r="95" spans="3:15" ht="12.75"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</row>
    <row r="96" spans="3:15" ht="12.75"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</row>
    <row r="97" spans="3:15" ht="12.75"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</row>
    <row r="98" spans="3:15" ht="12.75"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</row>
    <row r="99" spans="3:15" ht="12.75"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</row>
    <row r="100" spans="3:15" ht="12.75"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</row>
    <row r="101" spans="3:15" ht="12.75"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</row>
    <row r="102" spans="3:15" ht="12.75"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</row>
    <row r="103" spans="3:15" ht="12.75"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</row>
    <row r="104" spans="3:15" ht="12.75"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</row>
    <row r="105" spans="3:15" ht="12.75"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</row>
    <row r="106" spans="3:15" ht="12.75"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</row>
    <row r="107" spans="3:15" ht="12.75"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</row>
    <row r="108" spans="3:15" ht="12.75"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</row>
    <row r="109" spans="3:15" ht="12.75"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</row>
    <row r="110" spans="3:15" ht="12.75"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</row>
    <row r="111" spans="3:15" ht="12.75"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</row>
    <row r="112" spans="3:15" ht="12.75"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</row>
    <row r="113" spans="3:15" ht="12.75"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</row>
    <row r="114" spans="3:15" ht="12.75"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</row>
    <row r="115" spans="3:15" ht="12.75"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</row>
    <row r="116" spans="3:15" ht="12.75"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</row>
    <row r="117" spans="3:15" ht="12.75"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</row>
    <row r="118" spans="3:15" ht="12.75"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</row>
    <row r="119" spans="3:15" ht="12.75"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</row>
    <row r="120" spans="3:15" ht="12.75"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</row>
    <row r="121" spans="3:15" ht="12.75"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</row>
    <row r="122" spans="3:15" ht="12.75"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</row>
    <row r="123" spans="3:15" ht="12.75"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</row>
    <row r="124" spans="3:15" ht="12.75"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</row>
    <row r="125" spans="3:15" ht="12.75"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</row>
    <row r="126" spans="3:15" ht="12.75"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</row>
    <row r="127" spans="3:15" ht="12.75"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</row>
    <row r="128" spans="3:15" ht="12.75"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</row>
    <row r="129" spans="3:15" ht="12.75"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</row>
    <row r="130" spans="3:15" ht="12.75"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</row>
    <row r="131" spans="3:15" ht="12.75"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</row>
    <row r="132" spans="3:15" ht="12.75"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</row>
    <row r="133" spans="3:15" ht="12.75"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</row>
    <row r="134" spans="3:15" ht="12.75"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</row>
    <row r="135" spans="3:15" ht="12.75"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</row>
    <row r="136" spans="3:15" ht="12.75"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</row>
    <row r="137" spans="3:15" ht="12.75"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</row>
    <row r="138" spans="3:15" ht="12.75"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</row>
    <row r="139" spans="3:15" ht="12.75"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</row>
    <row r="140" spans="3:15" ht="12.75"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</row>
    <row r="141" spans="3:15" ht="12.75"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</row>
    <row r="142" spans="3:15" ht="12.75"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</row>
    <row r="143" spans="3:15" ht="12.75"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</row>
    <row r="144" spans="3:15" ht="12.75"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</row>
    <row r="145" spans="3:15" ht="12.75"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</row>
    <row r="146" spans="3:15" ht="12.75"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</row>
    <row r="147" spans="3:15" ht="12.75"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</row>
    <row r="148" spans="3:15" ht="12.75"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</row>
    <row r="149" spans="3:15" ht="12.75"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</row>
    <row r="150" spans="3:15" ht="12.75"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</row>
    <row r="151" spans="3:15" ht="12.75"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</row>
    <row r="152" spans="3:15" ht="12.75"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</row>
    <row r="153" spans="3:15" ht="12.75"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</row>
    <row r="154" spans="3:15" ht="12.75">
      <c r="C154" s="47"/>
      <c r="D154" s="47"/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/>
    </row>
    <row r="155" spans="3:15" ht="12.75">
      <c r="C155" s="47"/>
      <c r="D155" s="47"/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47"/>
    </row>
    <row r="156" spans="3:15" ht="12.75">
      <c r="C156" s="47"/>
      <c r="D156" s="47"/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/>
    </row>
    <row r="157" spans="3:15" ht="12.75">
      <c r="C157" s="47"/>
      <c r="D157" s="47"/>
      <c r="E157" s="47"/>
      <c r="F157" s="47"/>
      <c r="G157" s="47"/>
      <c r="H157" s="47"/>
      <c r="I157" s="47"/>
      <c r="J157" s="47"/>
      <c r="K157" s="47"/>
      <c r="L157" s="47"/>
      <c r="M157" s="47"/>
      <c r="N157" s="47"/>
      <c r="O157" s="47"/>
    </row>
    <row r="158" spans="3:15" ht="12.75">
      <c r="C158" s="47"/>
      <c r="D158" s="47"/>
      <c r="E158" s="47"/>
      <c r="F158" s="47"/>
      <c r="G158" s="47"/>
      <c r="H158" s="47"/>
      <c r="I158" s="47"/>
      <c r="J158" s="47"/>
      <c r="K158" s="47"/>
      <c r="L158" s="47"/>
      <c r="M158" s="47"/>
      <c r="N158" s="47"/>
      <c r="O158" s="47"/>
    </row>
    <row r="159" spans="3:15" ht="12.75">
      <c r="C159" s="47"/>
      <c r="D159" s="47"/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</row>
    <row r="160" spans="3:15" ht="12.75">
      <c r="C160" s="47"/>
      <c r="D160" s="47"/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47"/>
    </row>
    <row r="161" spans="3:15" ht="12.75">
      <c r="C161" s="47"/>
      <c r="D161" s="47"/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47"/>
    </row>
    <row r="162" spans="3:15" ht="12.75">
      <c r="C162" s="47"/>
      <c r="D162" s="47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</row>
    <row r="163" spans="3:15" ht="12.75">
      <c r="C163" s="47"/>
      <c r="D163" s="47"/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47"/>
    </row>
    <row r="164" spans="3:15" ht="12.75">
      <c r="C164" s="47"/>
      <c r="D164" s="47"/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47"/>
    </row>
    <row r="165" spans="3:15" ht="12.75">
      <c r="C165" s="47"/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</row>
    <row r="166" spans="3:15" ht="12.75">
      <c r="C166" s="47"/>
      <c r="D166" s="47"/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47"/>
    </row>
    <row r="167" spans="3:15" ht="12.75">
      <c r="C167" s="47"/>
      <c r="D167" s="47"/>
      <c r="E167" s="47"/>
      <c r="F167" s="47"/>
      <c r="G167" s="47"/>
      <c r="H167" s="47"/>
      <c r="I167" s="47"/>
      <c r="J167" s="47"/>
      <c r="K167" s="47"/>
      <c r="L167" s="47"/>
      <c r="M167" s="47"/>
      <c r="N167" s="47"/>
      <c r="O167" s="47"/>
    </row>
    <row r="168" spans="3:15" ht="12.75">
      <c r="C168" s="47"/>
      <c r="D168" s="47"/>
      <c r="E168" s="47"/>
      <c r="F168" s="47"/>
      <c r="G168" s="47"/>
      <c r="H168" s="47"/>
      <c r="I168" s="47"/>
      <c r="J168" s="47"/>
      <c r="K168" s="47"/>
      <c r="L168" s="47"/>
      <c r="M168" s="47"/>
      <c r="N168" s="47"/>
      <c r="O168" s="47"/>
    </row>
    <row r="169" spans="3:15" ht="12.75">
      <c r="C169" s="47"/>
      <c r="D169" s="47"/>
      <c r="E169" s="47"/>
      <c r="F169" s="47"/>
      <c r="G169" s="47"/>
      <c r="H169" s="47"/>
      <c r="I169" s="47"/>
      <c r="J169" s="47"/>
      <c r="K169" s="47"/>
      <c r="L169" s="47"/>
      <c r="M169" s="47"/>
      <c r="N169" s="47"/>
      <c r="O169" s="47"/>
    </row>
    <row r="170" spans="3:15" ht="12.75">
      <c r="C170" s="47"/>
      <c r="D170" s="47"/>
      <c r="E170" s="47"/>
      <c r="F170" s="47"/>
      <c r="G170" s="47"/>
      <c r="H170" s="47"/>
      <c r="I170" s="47"/>
      <c r="J170" s="47"/>
      <c r="K170" s="47"/>
      <c r="L170" s="47"/>
      <c r="M170" s="47"/>
      <c r="N170" s="47"/>
      <c r="O170" s="47"/>
    </row>
    <row r="171" spans="3:15" ht="12.75">
      <c r="C171" s="47"/>
      <c r="D171" s="47"/>
      <c r="E171" s="47"/>
      <c r="F171" s="47"/>
      <c r="G171" s="47"/>
      <c r="H171" s="47"/>
      <c r="I171" s="47"/>
      <c r="J171" s="47"/>
      <c r="K171" s="47"/>
      <c r="L171" s="47"/>
      <c r="M171" s="47"/>
      <c r="N171" s="47"/>
      <c r="O171" s="47"/>
    </row>
    <row r="172" spans="3:15" ht="12.75">
      <c r="C172" s="47"/>
      <c r="D172" s="47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</row>
    <row r="173" spans="3:15" ht="12.75">
      <c r="C173" s="47"/>
      <c r="D173" s="47"/>
      <c r="E173" s="47"/>
      <c r="F173" s="47"/>
      <c r="G173" s="47"/>
      <c r="H173" s="47"/>
      <c r="I173" s="47"/>
      <c r="J173" s="47"/>
      <c r="K173" s="47"/>
      <c r="L173" s="47"/>
      <c r="M173" s="47"/>
      <c r="N173" s="47"/>
      <c r="O173" s="47"/>
    </row>
    <row r="174" spans="3:15" ht="12.75">
      <c r="C174" s="47"/>
      <c r="D174" s="47"/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47"/>
    </row>
    <row r="175" spans="3:15" ht="12.75">
      <c r="C175" s="47"/>
      <c r="D175" s="47"/>
      <c r="E175" s="47"/>
      <c r="F175" s="47"/>
      <c r="G175" s="47"/>
      <c r="H175" s="47"/>
      <c r="I175" s="47"/>
      <c r="J175" s="47"/>
      <c r="K175" s="47"/>
      <c r="L175" s="47"/>
      <c r="M175" s="47"/>
      <c r="N175" s="47"/>
      <c r="O175" s="47"/>
    </row>
    <row r="176" spans="3:15" ht="12.75">
      <c r="C176" s="47"/>
      <c r="D176" s="47"/>
      <c r="E176" s="47"/>
      <c r="F176" s="47"/>
      <c r="G176" s="47"/>
      <c r="H176" s="47"/>
      <c r="I176" s="47"/>
      <c r="J176" s="47"/>
      <c r="K176" s="47"/>
      <c r="L176" s="47"/>
      <c r="M176" s="47"/>
      <c r="N176" s="47"/>
      <c r="O176" s="47"/>
    </row>
    <row r="177" spans="3:15" ht="12.75"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</row>
    <row r="178" spans="3:15" ht="12.75">
      <c r="C178" s="47"/>
      <c r="D178" s="47"/>
      <c r="E178" s="47"/>
      <c r="F178" s="47"/>
      <c r="G178" s="47"/>
      <c r="H178" s="47"/>
      <c r="I178" s="47"/>
      <c r="J178" s="47"/>
      <c r="K178" s="47"/>
      <c r="L178" s="47"/>
      <c r="M178" s="47"/>
      <c r="N178" s="47"/>
      <c r="O178" s="47"/>
    </row>
    <row r="179" spans="3:15" ht="12.75">
      <c r="C179" s="47"/>
      <c r="D179" s="47"/>
      <c r="E179" s="47"/>
      <c r="F179" s="47"/>
      <c r="G179" s="47"/>
      <c r="H179" s="47"/>
      <c r="I179" s="47"/>
      <c r="J179" s="47"/>
      <c r="K179" s="47"/>
      <c r="L179" s="47"/>
      <c r="M179" s="47"/>
      <c r="N179" s="47"/>
      <c r="O179" s="47"/>
    </row>
    <row r="180" spans="3:15" ht="12.75">
      <c r="C180" s="47"/>
      <c r="D180" s="47"/>
      <c r="E180" s="47"/>
      <c r="F180" s="47"/>
      <c r="G180" s="47"/>
      <c r="H180" s="47"/>
      <c r="I180" s="47"/>
      <c r="J180" s="47"/>
      <c r="K180" s="47"/>
      <c r="L180" s="47"/>
      <c r="M180" s="47"/>
      <c r="N180" s="47"/>
      <c r="O180" s="47"/>
    </row>
    <row r="181" spans="3:15" ht="12.75">
      <c r="C181" s="47"/>
      <c r="D181" s="47"/>
      <c r="E181" s="47"/>
      <c r="F181" s="47"/>
      <c r="G181" s="47"/>
      <c r="H181" s="47"/>
      <c r="I181" s="47"/>
      <c r="J181" s="47"/>
      <c r="K181" s="47"/>
      <c r="L181" s="47"/>
      <c r="M181" s="47"/>
      <c r="N181" s="47"/>
      <c r="O181" s="47"/>
    </row>
    <row r="182" spans="3:15" ht="12.75">
      <c r="C182" s="47"/>
      <c r="D182" s="47"/>
      <c r="E182" s="47"/>
      <c r="F182" s="47"/>
      <c r="G182" s="47"/>
      <c r="H182" s="47"/>
      <c r="I182" s="47"/>
      <c r="J182" s="47"/>
      <c r="K182" s="47"/>
      <c r="L182" s="47"/>
      <c r="M182" s="47"/>
      <c r="N182" s="47"/>
      <c r="O182" s="47"/>
    </row>
    <row r="183" spans="3:15" ht="12.75">
      <c r="C183" s="47"/>
      <c r="D183" s="47"/>
      <c r="E183" s="47"/>
      <c r="F183" s="47"/>
      <c r="G183" s="47"/>
      <c r="H183" s="47"/>
      <c r="I183" s="47"/>
      <c r="J183" s="47"/>
      <c r="K183" s="47"/>
      <c r="L183" s="47"/>
      <c r="M183" s="47"/>
      <c r="N183" s="47"/>
      <c r="O183" s="47"/>
    </row>
    <row r="184" spans="3:15" ht="12.75">
      <c r="C184" s="47"/>
      <c r="D184" s="47"/>
      <c r="E184" s="47"/>
      <c r="F184" s="47"/>
      <c r="G184" s="47"/>
      <c r="H184" s="47"/>
      <c r="I184" s="47"/>
      <c r="J184" s="47"/>
      <c r="K184" s="47"/>
      <c r="L184" s="47"/>
      <c r="M184" s="47"/>
      <c r="N184" s="47"/>
      <c r="O184" s="47"/>
    </row>
    <row r="185" spans="3:15" ht="12.75">
      <c r="C185" s="47"/>
      <c r="D185" s="47"/>
      <c r="E185" s="47"/>
      <c r="F185" s="47"/>
      <c r="G185" s="47"/>
      <c r="H185" s="47"/>
      <c r="I185" s="47"/>
      <c r="J185" s="47"/>
      <c r="K185" s="47"/>
      <c r="L185" s="47"/>
      <c r="M185" s="47"/>
      <c r="N185" s="47"/>
      <c r="O185" s="47"/>
    </row>
    <row r="186" spans="3:15" ht="12.75">
      <c r="C186" s="47"/>
      <c r="D186" s="47"/>
      <c r="E186" s="47"/>
      <c r="F186" s="47"/>
      <c r="G186" s="47"/>
      <c r="H186" s="47"/>
      <c r="I186" s="47"/>
      <c r="J186" s="47"/>
      <c r="K186" s="47"/>
      <c r="L186" s="47"/>
      <c r="M186" s="47"/>
      <c r="N186" s="47"/>
      <c r="O186" s="47"/>
    </row>
    <row r="187" spans="3:15" ht="12.75">
      <c r="C187" s="47"/>
      <c r="D187" s="47"/>
      <c r="E187" s="47"/>
      <c r="F187" s="47"/>
      <c r="G187" s="47"/>
      <c r="H187" s="47"/>
      <c r="I187" s="47"/>
      <c r="J187" s="47"/>
      <c r="K187" s="47"/>
      <c r="L187" s="47"/>
      <c r="M187" s="47"/>
      <c r="N187" s="47"/>
      <c r="O187" s="47"/>
    </row>
    <row r="188" spans="3:15" ht="12.75">
      <c r="C188" s="47"/>
      <c r="D188" s="47"/>
      <c r="E188" s="47"/>
      <c r="F188" s="47"/>
      <c r="G188" s="47"/>
      <c r="H188" s="47"/>
      <c r="I188" s="47"/>
      <c r="J188" s="47"/>
      <c r="K188" s="47"/>
      <c r="L188" s="47"/>
      <c r="M188" s="47"/>
      <c r="N188" s="47"/>
      <c r="O188" s="47"/>
    </row>
    <row r="189" spans="3:15" ht="12.75">
      <c r="C189" s="47"/>
      <c r="D189" s="47"/>
      <c r="E189" s="47"/>
      <c r="F189" s="47"/>
      <c r="G189" s="47"/>
      <c r="H189" s="47"/>
      <c r="I189" s="47"/>
      <c r="J189" s="47"/>
      <c r="K189" s="47"/>
      <c r="L189" s="47"/>
      <c r="M189" s="47"/>
      <c r="N189" s="47"/>
      <c r="O189" s="47"/>
    </row>
    <row r="190" spans="3:15" ht="12.75">
      <c r="C190" s="47"/>
      <c r="D190" s="47"/>
      <c r="E190" s="47"/>
      <c r="F190" s="47"/>
      <c r="G190" s="47"/>
      <c r="H190" s="47"/>
      <c r="I190" s="47"/>
      <c r="J190" s="47"/>
      <c r="K190" s="47"/>
      <c r="L190" s="47"/>
      <c r="M190" s="47"/>
      <c r="N190" s="47"/>
      <c r="O190" s="47"/>
    </row>
    <row r="191" spans="3:15" ht="12.75">
      <c r="C191" s="47"/>
      <c r="D191" s="47"/>
      <c r="E191" s="47"/>
      <c r="F191" s="47"/>
      <c r="G191" s="47"/>
      <c r="H191" s="47"/>
      <c r="I191" s="47"/>
      <c r="J191" s="47"/>
      <c r="K191" s="47"/>
      <c r="L191" s="47"/>
      <c r="M191" s="47"/>
      <c r="N191" s="47"/>
      <c r="O191" s="47"/>
    </row>
    <row r="192" spans="3:15" ht="12.75">
      <c r="C192" s="47"/>
      <c r="D192" s="47"/>
      <c r="E192" s="47"/>
      <c r="F192" s="47"/>
      <c r="G192" s="47"/>
      <c r="H192" s="47"/>
      <c r="I192" s="47"/>
      <c r="J192" s="47"/>
      <c r="K192" s="47"/>
      <c r="L192" s="47"/>
      <c r="M192" s="47"/>
      <c r="N192" s="47"/>
      <c r="O192" s="47"/>
    </row>
    <row r="193" spans="3:15" ht="12.75">
      <c r="C193" s="47"/>
      <c r="D193" s="47"/>
      <c r="E193" s="47"/>
      <c r="F193" s="47"/>
      <c r="G193" s="47"/>
      <c r="H193" s="47"/>
      <c r="I193" s="47"/>
      <c r="J193" s="47"/>
      <c r="K193" s="47"/>
      <c r="L193" s="47"/>
      <c r="M193" s="47"/>
      <c r="N193" s="47"/>
      <c r="O193" s="47"/>
    </row>
    <row r="194" spans="3:15" ht="12.75">
      <c r="C194" s="47"/>
      <c r="D194" s="47"/>
      <c r="E194" s="47"/>
      <c r="F194" s="47"/>
      <c r="G194" s="47"/>
      <c r="H194" s="47"/>
      <c r="I194" s="47"/>
      <c r="J194" s="47"/>
      <c r="K194" s="47"/>
      <c r="L194" s="47"/>
      <c r="M194" s="47"/>
      <c r="N194" s="47"/>
      <c r="O194" s="47"/>
    </row>
    <row r="195" spans="3:15" ht="12.75">
      <c r="C195" s="47"/>
      <c r="D195" s="47"/>
      <c r="E195" s="47"/>
      <c r="F195" s="47"/>
      <c r="G195" s="47"/>
      <c r="H195" s="47"/>
      <c r="I195" s="47"/>
      <c r="J195" s="47"/>
      <c r="K195" s="47"/>
      <c r="L195" s="47"/>
      <c r="M195" s="47"/>
      <c r="N195" s="47"/>
      <c r="O195" s="47"/>
    </row>
    <row r="196" spans="3:15" ht="12.75">
      <c r="C196" s="47"/>
      <c r="D196" s="47"/>
      <c r="E196" s="47"/>
      <c r="F196" s="47"/>
      <c r="G196" s="47"/>
      <c r="H196" s="47"/>
      <c r="I196" s="47"/>
      <c r="J196" s="47"/>
      <c r="K196" s="47"/>
      <c r="L196" s="47"/>
      <c r="M196" s="47"/>
      <c r="N196" s="47"/>
      <c r="O196" s="47"/>
    </row>
    <row r="197" spans="3:15" ht="12.75">
      <c r="C197" s="47"/>
      <c r="D197" s="47"/>
      <c r="E197" s="47"/>
      <c r="F197" s="47"/>
      <c r="G197" s="47"/>
      <c r="H197" s="47"/>
      <c r="I197" s="47"/>
      <c r="J197" s="47"/>
      <c r="K197" s="47"/>
      <c r="L197" s="47"/>
      <c r="M197" s="47"/>
      <c r="N197" s="47"/>
      <c r="O197" s="47"/>
    </row>
    <row r="198" spans="3:15" ht="12.75">
      <c r="C198" s="47"/>
      <c r="D198" s="47"/>
      <c r="E198" s="47"/>
      <c r="F198" s="47"/>
      <c r="G198" s="47"/>
      <c r="H198" s="47"/>
      <c r="I198" s="47"/>
      <c r="J198" s="47"/>
      <c r="K198" s="47"/>
      <c r="L198" s="47"/>
      <c r="M198" s="47"/>
      <c r="N198" s="47"/>
      <c r="O198" s="47"/>
    </row>
    <row r="199" spans="3:15" ht="12.75">
      <c r="C199" s="47"/>
      <c r="D199" s="47"/>
      <c r="E199" s="47"/>
      <c r="F199" s="47"/>
      <c r="G199" s="47"/>
      <c r="H199" s="47"/>
      <c r="I199" s="47"/>
      <c r="J199" s="47"/>
      <c r="K199" s="47"/>
      <c r="L199" s="47"/>
      <c r="M199" s="47"/>
      <c r="N199" s="47"/>
      <c r="O199" s="47"/>
    </row>
    <row r="200" spans="3:15" ht="12.75">
      <c r="C200" s="47"/>
      <c r="D200" s="47"/>
      <c r="E200" s="47"/>
      <c r="F200" s="47"/>
      <c r="G200" s="47"/>
      <c r="H200" s="47"/>
      <c r="I200" s="47"/>
      <c r="J200" s="47"/>
      <c r="K200" s="47"/>
      <c r="L200" s="47"/>
      <c r="M200" s="47"/>
      <c r="N200" s="47"/>
      <c r="O200" s="47"/>
    </row>
    <row r="201" spans="3:15" ht="12.75">
      <c r="C201" s="47"/>
      <c r="D201" s="47"/>
      <c r="E201" s="47"/>
      <c r="F201" s="47"/>
      <c r="G201" s="47"/>
      <c r="H201" s="47"/>
      <c r="I201" s="47"/>
      <c r="J201" s="47"/>
      <c r="K201" s="47"/>
      <c r="L201" s="47"/>
      <c r="M201" s="47"/>
      <c r="N201" s="47"/>
      <c r="O201" s="47"/>
    </row>
    <row r="202" spans="3:15" ht="12.75">
      <c r="C202" s="47"/>
      <c r="D202" s="47"/>
      <c r="E202" s="47"/>
      <c r="F202" s="47"/>
      <c r="G202" s="47"/>
      <c r="H202" s="47"/>
      <c r="I202" s="47"/>
      <c r="J202" s="47"/>
      <c r="K202" s="47"/>
      <c r="L202" s="47"/>
      <c r="M202" s="47"/>
      <c r="N202" s="47"/>
      <c r="O202" s="47"/>
    </row>
    <row r="203" spans="3:15" ht="12.75">
      <c r="C203" s="47"/>
      <c r="D203" s="47"/>
      <c r="E203" s="47"/>
      <c r="F203" s="47"/>
      <c r="G203" s="47"/>
      <c r="H203" s="47"/>
      <c r="I203" s="47"/>
      <c r="J203" s="47"/>
      <c r="K203" s="47"/>
      <c r="L203" s="47"/>
      <c r="M203" s="47"/>
      <c r="N203" s="47"/>
      <c r="O203" s="47"/>
    </row>
    <row r="204" spans="3:15" ht="12.75">
      <c r="C204" s="47"/>
      <c r="D204" s="47"/>
      <c r="E204" s="47"/>
      <c r="F204" s="47"/>
      <c r="G204" s="47"/>
      <c r="H204" s="47"/>
      <c r="I204" s="47"/>
      <c r="J204" s="47"/>
      <c r="K204" s="47"/>
      <c r="L204" s="47"/>
      <c r="M204" s="47"/>
      <c r="N204" s="47"/>
      <c r="O204" s="47"/>
    </row>
    <row r="205" spans="3:15" ht="12.75">
      <c r="C205" s="47"/>
      <c r="D205" s="47"/>
      <c r="E205" s="47"/>
      <c r="F205" s="47"/>
      <c r="G205" s="47"/>
      <c r="H205" s="47"/>
      <c r="I205" s="47"/>
      <c r="J205" s="47"/>
      <c r="K205" s="47"/>
      <c r="L205" s="47"/>
      <c r="M205" s="47"/>
      <c r="N205" s="47"/>
      <c r="O205" s="47"/>
    </row>
    <row r="206" spans="3:15" ht="12.75">
      <c r="C206" s="47"/>
      <c r="D206" s="47"/>
      <c r="E206" s="47"/>
      <c r="F206" s="47"/>
      <c r="G206" s="47"/>
      <c r="H206" s="47"/>
      <c r="I206" s="47"/>
      <c r="J206" s="47"/>
      <c r="K206" s="47"/>
      <c r="L206" s="47"/>
      <c r="M206" s="47"/>
      <c r="N206" s="47"/>
      <c r="O206" s="47"/>
    </row>
    <row r="207" spans="3:15" ht="12.75">
      <c r="C207" s="47"/>
      <c r="D207" s="47"/>
      <c r="E207" s="47"/>
      <c r="F207" s="47"/>
      <c r="G207" s="47"/>
      <c r="H207" s="47"/>
      <c r="I207" s="47"/>
      <c r="J207" s="47"/>
      <c r="K207" s="47"/>
      <c r="L207" s="47"/>
      <c r="M207" s="47"/>
      <c r="N207" s="47"/>
      <c r="O207" s="47"/>
    </row>
    <row r="208" spans="3:15" ht="12.75">
      <c r="C208" s="47"/>
      <c r="D208" s="47"/>
      <c r="E208" s="47"/>
      <c r="F208" s="47"/>
      <c r="G208" s="47"/>
      <c r="H208" s="47"/>
      <c r="I208" s="47"/>
      <c r="J208" s="47"/>
      <c r="K208" s="47"/>
      <c r="L208" s="47"/>
      <c r="M208" s="47"/>
      <c r="N208" s="47"/>
      <c r="O208" s="47"/>
    </row>
    <row r="209" spans="3:15" ht="12.75">
      <c r="C209" s="47"/>
      <c r="D209" s="47"/>
      <c r="E209" s="47"/>
      <c r="F209" s="47"/>
      <c r="G209" s="47"/>
      <c r="H209" s="47"/>
      <c r="I209" s="47"/>
      <c r="J209" s="47"/>
      <c r="K209" s="47"/>
      <c r="L209" s="47"/>
      <c r="M209" s="47"/>
      <c r="N209" s="47"/>
      <c r="O209" s="47"/>
    </row>
    <row r="210" spans="3:15" ht="12.75">
      <c r="C210" s="47"/>
      <c r="D210" s="47"/>
      <c r="E210" s="47"/>
      <c r="F210" s="47"/>
      <c r="G210" s="47"/>
      <c r="H210" s="47"/>
      <c r="I210" s="47"/>
      <c r="J210" s="47"/>
      <c r="K210" s="47"/>
      <c r="L210" s="47"/>
      <c r="M210" s="47"/>
      <c r="N210" s="47"/>
      <c r="O210" s="47"/>
    </row>
    <row r="211" spans="3:15" ht="12.75">
      <c r="C211" s="47"/>
      <c r="D211" s="47"/>
      <c r="E211" s="47"/>
      <c r="F211" s="47"/>
      <c r="G211" s="47"/>
      <c r="H211" s="47"/>
      <c r="I211" s="47"/>
      <c r="J211" s="47"/>
      <c r="K211" s="47"/>
      <c r="L211" s="47"/>
      <c r="M211" s="47"/>
      <c r="N211" s="47"/>
      <c r="O211" s="47"/>
    </row>
    <row r="212" spans="3:15" ht="12.75">
      <c r="C212" s="47"/>
      <c r="D212" s="47"/>
      <c r="E212" s="47"/>
      <c r="F212" s="47"/>
      <c r="G212" s="47"/>
      <c r="H212" s="47"/>
      <c r="I212" s="47"/>
      <c r="J212" s="47"/>
      <c r="K212" s="47"/>
      <c r="L212" s="47"/>
      <c r="M212" s="47"/>
      <c r="N212" s="47"/>
      <c r="O212" s="47"/>
    </row>
    <row r="213" spans="3:15" ht="12.75">
      <c r="C213" s="47"/>
      <c r="D213" s="47"/>
      <c r="E213" s="47"/>
      <c r="F213" s="47"/>
      <c r="G213" s="47"/>
      <c r="H213" s="47"/>
      <c r="I213" s="47"/>
      <c r="J213" s="47"/>
      <c r="K213" s="47"/>
      <c r="L213" s="47"/>
      <c r="M213" s="47"/>
      <c r="N213" s="47"/>
      <c r="O213" s="47"/>
    </row>
    <row r="214" spans="3:15" ht="12.75">
      <c r="C214" s="47"/>
      <c r="D214" s="47"/>
      <c r="E214" s="47"/>
      <c r="F214" s="47"/>
      <c r="G214" s="47"/>
      <c r="H214" s="47"/>
      <c r="I214" s="47"/>
      <c r="J214" s="47"/>
      <c r="K214" s="47"/>
      <c r="L214" s="47"/>
      <c r="M214" s="47"/>
      <c r="N214" s="47"/>
      <c r="O214" s="47"/>
    </row>
    <row r="215" spans="3:15" ht="12.75">
      <c r="C215" s="47"/>
      <c r="D215" s="47"/>
      <c r="E215" s="47"/>
      <c r="F215" s="47"/>
      <c r="G215" s="47"/>
      <c r="H215" s="47"/>
      <c r="I215" s="47"/>
      <c r="J215" s="47"/>
      <c r="K215" s="47"/>
      <c r="L215" s="47"/>
      <c r="M215" s="47"/>
      <c r="N215" s="47"/>
      <c r="O215" s="47"/>
    </row>
    <row r="216" spans="3:15" ht="12.75">
      <c r="C216" s="47"/>
      <c r="D216" s="47"/>
      <c r="E216" s="47"/>
      <c r="F216" s="47"/>
      <c r="G216" s="47"/>
      <c r="H216" s="47"/>
      <c r="I216" s="47"/>
      <c r="J216" s="47"/>
      <c r="K216" s="47"/>
      <c r="L216" s="47"/>
      <c r="M216" s="47"/>
      <c r="N216" s="47"/>
      <c r="O216" s="47"/>
    </row>
    <row r="217" spans="3:15" ht="12.75">
      <c r="C217" s="47"/>
      <c r="D217" s="47"/>
      <c r="E217" s="47"/>
      <c r="F217" s="47"/>
      <c r="G217" s="47"/>
      <c r="H217" s="47"/>
      <c r="I217" s="47"/>
      <c r="J217" s="47"/>
      <c r="K217" s="47"/>
      <c r="L217" s="47"/>
      <c r="M217" s="47"/>
      <c r="N217" s="47"/>
      <c r="O217" s="47"/>
    </row>
    <row r="218" spans="3:15" ht="12.75">
      <c r="C218" s="47"/>
      <c r="D218" s="47"/>
      <c r="E218" s="47"/>
      <c r="F218" s="47"/>
      <c r="G218" s="47"/>
      <c r="H218" s="47"/>
      <c r="I218" s="47"/>
      <c r="J218" s="47"/>
      <c r="K218" s="47"/>
      <c r="L218" s="47"/>
      <c r="M218" s="47"/>
      <c r="N218" s="47"/>
      <c r="O218" s="47"/>
    </row>
    <row r="219" spans="3:15" ht="12.75">
      <c r="C219" s="47"/>
      <c r="D219" s="47"/>
      <c r="E219" s="47"/>
      <c r="F219" s="47"/>
      <c r="G219" s="47"/>
      <c r="H219" s="47"/>
      <c r="I219" s="47"/>
      <c r="J219" s="47"/>
      <c r="K219" s="47"/>
      <c r="L219" s="47"/>
      <c r="M219" s="47"/>
      <c r="N219" s="47"/>
      <c r="O219" s="47"/>
    </row>
    <row r="220" spans="3:15" ht="12.75">
      <c r="C220" s="47"/>
      <c r="D220" s="47"/>
      <c r="E220" s="47"/>
      <c r="F220" s="47"/>
      <c r="G220" s="47"/>
      <c r="H220" s="47"/>
      <c r="I220" s="47"/>
      <c r="J220" s="47"/>
      <c r="K220" s="47"/>
      <c r="L220" s="47"/>
      <c r="M220" s="47"/>
      <c r="N220" s="47"/>
      <c r="O220" s="47"/>
    </row>
    <row r="221" spans="3:15" ht="12.75">
      <c r="C221" s="47"/>
      <c r="D221" s="47"/>
      <c r="E221" s="47"/>
      <c r="F221" s="47"/>
      <c r="G221" s="47"/>
      <c r="H221" s="47"/>
      <c r="I221" s="47"/>
      <c r="J221" s="47"/>
      <c r="K221" s="47"/>
      <c r="L221" s="47"/>
      <c r="M221" s="47"/>
      <c r="N221" s="47"/>
      <c r="O221" s="47"/>
    </row>
    <row r="222" spans="3:15" ht="12.75">
      <c r="C222" s="47"/>
      <c r="D222" s="47"/>
      <c r="E222" s="47"/>
      <c r="F222" s="47"/>
      <c r="G222" s="47"/>
      <c r="H222" s="47"/>
      <c r="I222" s="47"/>
      <c r="J222" s="47"/>
      <c r="K222" s="47"/>
      <c r="L222" s="47"/>
      <c r="M222" s="47"/>
      <c r="N222" s="47"/>
      <c r="O222" s="47"/>
    </row>
    <row r="223" spans="3:15" ht="12.75">
      <c r="C223" s="47"/>
      <c r="D223" s="47"/>
      <c r="E223" s="47"/>
      <c r="F223" s="47"/>
      <c r="G223" s="47"/>
      <c r="H223" s="47"/>
      <c r="I223" s="47"/>
      <c r="J223" s="47"/>
      <c r="K223" s="47"/>
      <c r="L223" s="47"/>
      <c r="M223" s="47"/>
      <c r="N223" s="47"/>
      <c r="O223" s="47"/>
    </row>
    <row r="224" spans="3:15" ht="12.75">
      <c r="C224" s="47"/>
      <c r="D224" s="47"/>
      <c r="E224" s="47"/>
      <c r="F224" s="47"/>
      <c r="G224" s="47"/>
      <c r="H224" s="47"/>
      <c r="I224" s="47"/>
      <c r="J224" s="47"/>
      <c r="K224" s="47"/>
      <c r="L224" s="47"/>
      <c r="M224" s="47"/>
      <c r="N224" s="47"/>
      <c r="O224" s="47"/>
    </row>
    <row r="225" spans="3:15" ht="12.75">
      <c r="C225" s="47"/>
      <c r="D225" s="47"/>
      <c r="E225" s="47"/>
      <c r="F225" s="47"/>
      <c r="G225" s="47"/>
      <c r="H225" s="47"/>
      <c r="I225" s="47"/>
      <c r="J225" s="47"/>
      <c r="K225" s="47"/>
      <c r="L225" s="47"/>
      <c r="M225" s="47"/>
      <c r="N225" s="47"/>
      <c r="O225" s="47"/>
    </row>
    <row r="226" spans="3:15" ht="12.75">
      <c r="C226" s="47"/>
      <c r="D226" s="47"/>
      <c r="E226" s="47"/>
      <c r="F226" s="47"/>
      <c r="G226" s="47"/>
      <c r="H226" s="47"/>
      <c r="I226" s="47"/>
      <c r="J226" s="47"/>
      <c r="K226" s="47"/>
      <c r="L226" s="47"/>
      <c r="M226" s="47"/>
      <c r="N226" s="47"/>
      <c r="O226" s="47"/>
    </row>
    <row r="227" spans="3:15" ht="12.75">
      <c r="C227" s="47"/>
      <c r="D227" s="47"/>
      <c r="E227" s="47"/>
      <c r="F227" s="47"/>
      <c r="G227" s="47"/>
      <c r="H227" s="47"/>
      <c r="I227" s="47"/>
      <c r="J227" s="47"/>
      <c r="K227" s="47"/>
      <c r="L227" s="47"/>
      <c r="M227" s="47"/>
      <c r="N227" s="47"/>
      <c r="O227" s="47"/>
    </row>
    <row r="228" spans="3:15" ht="12.75">
      <c r="C228" s="47"/>
      <c r="D228" s="47"/>
      <c r="E228" s="47"/>
      <c r="F228" s="47"/>
      <c r="G228" s="47"/>
      <c r="H228" s="47"/>
      <c r="I228" s="47"/>
      <c r="J228" s="47"/>
      <c r="K228" s="47"/>
      <c r="L228" s="47"/>
      <c r="M228" s="47"/>
      <c r="N228" s="47"/>
      <c r="O228" s="47"/>
    </row>
    <row r="229" spans="3:15" ht="12.75">
      <c r="C229" s="47"/>
      <c r="D229" s="47"/>
      <c r="E229" s="47"/>
      <c r="F229" s="47"/>
      <c r="G229" s="47"/>
      <c r="H229" s="47"/>
      <c r="I229" s="47"/>
      <c r="J229" s="47"/>
      <c r="K229" s="47"/>
      <c r="L229" s="47"/>
      <c r="M229" s="47"/>
      <c r="N229" s="47"/>
      <c r="O229" s="47"/>
    </row>
    <row r="230" spans="3:15" ht="12.75">
      <c r="C230" s="47"/>
      <c r="D230" s="47"/>
      <c r="E230" s="47"/>
      <c r="F230" s="47"/>
      <c r="G230" s="47"/>
      <c r="H230" s="47"/>
      <c r="I230" s="47"/>
      <c r="J230" s="47"/>
      <c r="K230" s="47"/>
      <c r="L230" s="47"/>
      <c r="M230" s="47"/>
      <c r="N230" s="47"/>
      <c r="O230" s="47"/>
    </row>
    <row r="231" spans="3:15" ht="12.75">
      <c r="C231" s="47"/>
      <c r="D231" s="47"/>
      <c r="E231" s="47"/>
      <c r="F231" s="47"/>
      <c r="G231" s="47"/>
      <c r="H231" s="47"/>
      <c r="I231" s="47"/>
      <c r="J231" s="47"/>
      <c r="K231" s="47"/>
      <c r="L231" s="47"/>
      <c r="M231" s="47"/>
      <c r="N231" s="47"/>
      <c r="O231" s="47"/>
    </row>
    <row r="232" spans="3:15" ht="12.75">
      <c r="C232" s="47"/>
      <c r="D232" s="47"/>
      <c r="E232" s="47"/>
      <c r="F232" s="47"/>
      <c r="G232" s="47"/>
      <c r="H232" s="47"/>
      <c r="I232" s="47"/>
      <c r="J232" s="47"/>
      <c r="K232" s="47"/>
      <c r="L232" s="47"/>
      <c r="M232" s="47"/>
      <c r="N232" s="47"/>
      <c r="O232" s="47"/>
    </row>
    <row r="233" spans="3:15" ht="12.75">
      <c r="C233" s="47"/>
      <c r="D233" s="47"/>
      <c r="E233" s="47"/>
      <c r="F233" s="47"/>
      <c r="G233" s="47"/>
      <c r="H233" s="47"/>
      <c r="I233" s="47"/>
      <c r="J233" s="47"/>
      <c r="K233" s="47"/>
      <c r="L233" s="47"/>
      <c r="M233" s="47"/>
      <c r="N233" s="47"/>
      <c r="O233" s="47"/>
    </row>
    <row r="234" spans="3:15" ht="12.75">
      <c r="C234" s="47"/>
      <c r="D234" s="47"/>
      <c r="E234" s="47"/>
      <c r="F234" s="47"/>
      <c r="G234" s="47"/>
      <c r="H234" s="47"/>
      <c r="I234" s="47"/>
      <c r="J234" s="47"/>
      <c r="K234" s="47"/>
      <c r="L234" s="47"/>
      <c r="M234" s="47"/>
      <c r="N234" s="47"/>
      <c r="O234" s="47"/>
    </row>
    <row r="235" spans="3:15" ht="12.75">
      <c r="C235" s="47"/>
      <c r="D235" s="47"/>
      <c r="E235" s="47"/>
      <c r="F235" s="47"/>
      <c r="G235" s="47"/>
      <c r="H235" s="47"/>
      <c r="I235" s="47"/>
      <c r="J235" s="47"/>
      <c r="K235" s="47"/>
      <c r="L235" s="47"/>
      <c r="M235" s="47"/>
      <c r="N235" s="47"/>
      <c r="O235" s="47"/>
    </row>
    <row r="236" spans="3:15" ht="12.75">
      <c r="C236" s="47"/>
      <c r="D236" s="47"/>
      <c r="E236" s="47"/>
      <c r="F236" s="47"/>
      <c r="G236" s="47"/>
      <c r="H236" s="47"/>
      <c r="I236" s="47"/>
      <c r="J236" s="47"/>
      <c r="K236" s="47"/>
      <c r="L236" s="47"/>
      <c r="M236" s="47"/>
      <c r="N236" s="47"/>
      <c r="O236" s="47"/>
    </row>
    <row r="237" spans="3:15" ht="12.75">
      <c r="C237" s="47"/>
      <c r="D237" s="47"/>
      <c r="E237" s="47"/>
      <c r="F237" s="47"/>
      <c r="G237" s="47"/>
      <c r="H237" s="47"/>
      <c r="I237" s="47"/>
      <c r="J237" s="47"/>
      <c r="K237" s="47"/>
      <c r="L237" s="47"/>
      <c r="M237" s="47"/>
      <c r="N237" s="47"/>
      <c r="O237" s="47"/>
    </row>
    <row r="238" spans="3:15" ht="12.75">
      <c r="C238" s="47"/>
      <c r="D238" s="47"/>
      <c r="E238" s="47"/>
      <c r="F238" s="47"/>
      <c r="G238" s="47"/>
      <c r="H238" s="47"/>
      <c r="I238" s="47"/>
      <c r="J238" s="47"/>
      <c r="K238" s="47"/>
      <c r="L238" s="47"/>
      <c r="M238" s="47"/>
      <c r="N238" s="47"/>
      <c r="O238" s="47"/>
    </row>
    <row r="239" spans="3:15" ht="12.75">
      <c r="C239" s="47"/>
      <c r="D239" s="47"/>
      <c r="E239" s="47"/>
      <c r="F239" s="47"/>
      <c r="G239" s="47"/>
      <c r="H239" s="47"/>
      <c r="I239" s="47"/>
      <c r="J239" s="47"/>
      <c r="K239" s="47"/>
      <c r="L239" s="47"/>
      <c r="M239" s="47"/>
      <c r="N239" s="47"/>
      <c r="O239" s="47"/>
    </row>
    <row r="240" spans="3:15" ht="12.75">
      <c r="C240" s="47"/>
      <c r="D240" s="47"/>
      <c r="E240" s="47"/>
      <c r="F240" s="47"/>
      <c r="G240" s="47"/>
      <c r="H240" s="47"/>
      <c r="I240" s="47"/>
      <c r="J240" s="47"/>
      <c r="K240" s="47"/>
      <c r="L240" s="47"/>
      <c r="M240" s="47"/>
      <c r="N240" s="47"/>
      <c r="O240" s="47"/>
    </row>
  </sheetData>
  <mergeCells count="1">
    <mergeCell ref="A9:B9"/>
  </mergeCells>
  <printOptions/>
  <pageMargins left="1.5748031496062993" right="0.7874015748031497" top="0.984251968503937" bottom="0.984251968503937" header="0.5118110236220472" footer="0.5118110236220472"/>
  <pageSetup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MUBNM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nagyova</dc:creator>
  <cp:keywords/>
  <dc:description/>
  <cp:lastModifiedBy>beata</cp:lastModifiedBy>
  <cp:lastPrinted>2013-02-25T09:35:00Z</cp:lastPrinted>
  <dcterms:created xsi:type="dcterms:W3CDTF">2013-02-12T07:13:07Z</dcterms:created>
  <dcterms:modified xsi:type="dcterms:W3CDTF">2013-03-01T09:55:02Z</dcterms:modified>
  <cp:category/>
  <cp:version/>
  <cp:contentType/>
  <cp:contentStatus/>
</cp:coreProperties>
</file>