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7115" windowHeight="10215" activeTab="0"/>
  </bookViews>
  <sheets>
    <sheet name="Príjmy" sheetId="1" r:id="rId1"/>
    <sheet name="Výdavky" sheetId="2" r:id="rId2"/>
    <sheet name="Hárok3" sheetId="3" r:id="rId3"/>
  </sheets>
  <definedNames>
    <definedName name="_xlnm.Print_Area" localSheetId="1">'Výdavky'!$A$1:$O$70</definedName>
  </definedNames>
  <calcPr fullCalcOnLoad="1"/>
</workbook>
</file>

<file path=xl/sharedStrings.xml><?xml version="1.0" encoding="utf-8"?>
<sst xmlns="http://schemas.openxmlformats.org/spreadsheetml/2006/main" count="215" uniqueCount="159">
  <si>
    <t>Schválený</t>
  </si>
  <si>
    <t>P R Í J M Y</t>
  </si>
  <si>
    <t>rozpočet</t>
  </si>
  <si>
    <t>(v EUR)</t>
  </si>
  <si>
    <t>Bežné príjmy spolu</t>
  </si>
  <si>
    <t>Dane z príjmov, ziskov a kapitál. majetku</t>
  </si>
  <si>
    <t>Výnos DzP poukázaný územnej samospráve</t>
  </si>
  <si>
    <t>Daň z majetku</t>
  </si>
  <si>
    <t>Daň z nehnuteľností</t>
  </si>
  <si>
    <t>Domáce dane na tovary a služby</t>
  </si>
  <si>
    <t>Dane za špecifické služby</t>
  </si>
  <si>
    <t>v tom:  za psa</t>
  </si>
  <si>
    <t xml:space="preserve">            za nevýherné hracie prístroje</t>
  </si>
  <si>
    <t xml:space="preserve">            za predajné automaty</t>
  </si>
  <si>
    <t xml:space="preserve">            za komunálne a stavebné odpady</t>
  </si>
  <si>
    <t xml:space="preserve">            za užívanie verej. priestranstva</t>
  </si>
  <si>
    <t>Iné dane za tovary a služby</t>
  </si>
  <si>
    <t>Administratívne a iné poplatky a platby</t>
  </si>
  <si>
    <t>Administratívne poplatky</t>
  </si>
  <si>
    <t>Pokuty a penále</t>
  </si>
  <si>
    <t>Popl.a platby z nepriem.a náhod. predajov a služieb</t>
  </si>
  <si>
    <t>v tom: ošetrovné DJ</t>
  </si>
  <si>
    <t xml:space="preserve">          poplatky za MŠ a ŠKD, režijné náklady - strava</t>
  </si>
  <si>
    <t xml:space="preserve">          stravné od dôchodcov</t>
  </si>
  <si>
    <t xml:space="preserve">          opatrovateľská služba</t>
  </si>
  <si>
    <t xml:space="preserve">          Školak klub</t>
  </si>
  <si>
    <t xml:space="preserve">          noviny HNM</t>
  </si>
  <si>
    <t xml:space="preserve">          správa obecných úradov</t>
  </si>
  <si>
    <t>Úroky z dom. úverov, pôžičiek a vkladov</t>
  </si>
  <si>
    <t>Iné nedaň. príjmy-vratky,náhrady z poist. plnenia</t>
  </si>
  <si>
    <t>Bežné a všeobecné granty a transfery</t>
  </si>
  <si>
    <t>Granty</t>
  </si>
  <si>
    <t>Transfery na rôznej úrovni</t>
  </si>
  <si>
    <t>v tom: na matričnú činnosť</t>
  </si>
  <si>
    <t xml:space="preserve">          na školstvo</t>
  </si>
  <si>
    <t xml:space="preserve">          na stavebný úrad</t>
  </si>
  <si>
    <t xml:space="preserve">          na nezam. a záškoláctvo z UPSVaR</t>
  </si>
  <si>
    <t xml:space="preserve">          na školský úrad</t>
  </si>
  <si>
    <t xml:space="preserve">          hlásenie pobytu obyvateľov</t>
  </si>
  <si>
    <t xml:space="preserve">          na ŽP - ochrana prírody </t>
  </si>
  <si>
    <t xml:space="preserve">          na Fond rozvoja bývania</t>
  </si>
  <si>
    <t xml:space="preserve">          na Pozemné komunikácie</t>
  </si>
  <si>
    <t xml:space="preserve">          na BV,na KL od Hl.m. SR,na Šport.leto od BsK</t>
  </si>
  <si>
    <t xml:space="preserve">          na BV z Ministerstva školstva</t>
  </si>
  <si>
    <t>Kapitálové príjmy spolu</t>
  </si>
  <si>
    <t>Kapitálové príjmy</t>
  </si>
  <si>
    <t>Príjem z predaja kapitálových aktív</t>
  </si>
  <si>
    <t>Predaj pozemkov a nehmotných aktív</t>
  </si>
  <si>
    <t xml:space="preserve">Kapitálové granty a transfery </t>
  </si>
  <si>
    <t>Finančné operácie</t>
  </si>
  <si>
    <t>Prevody z rezervného fondu</t>
  </si>
  <si>
    <t>Iné príjmové fin. operácie - predaj akcií</t>
  </si>
  <si>
    <t>Príjmy celkom</t>
  </si>
  <si>
    <t xml:space="preserve">V Ý D A V K Y </t>
  </si>
  <si>
    <t xml:space="preserve">  Bežné výdavky spolu</t>
  </si>
  <si>
    <t>01</t>
  </si>
  <si>
    <t>Všeobecné verejné služby</t>
  </si>
  <si>
    <t>1.1</t>
  </si>
  <si>
    <t xml:space="preserve">          Výdavky verejnej správy</t>
  </si>
  <si>
    <t>1.2</t>
  </si>
  <si>
    <t xml:space="preserve">          Finančná a rozpočtová oblasť</t>
  </si>
  <si>
    <t>3.3</t>
  </si>
  <si>
    <t xml:space="preserve">          Matrika</t>
  </si>
  <si>
    <t>6.0</t>
  </si>
  <si>
    <t xml:space="preserve">          Hlásenie pobytu občanov</t>
  </si>
  <si>
    <t>8.0</t>
  </si>
  <si>
    <t xml:space="preserve">          Transfery všeobecnej povahy VS</t>
  </si>
  <si>
    <t>02</t>
  </si>
  <si>
    <t>Obrana</t>
  </si>
  <si>
    <t>2.0</t>
  </si>
  <si>
    <t xml:space="preserve">          Civilná ochrana</t>
  </si>
  <si>
    <t>03</t>
  </si>
  <si>
    <t>Verejný poriadok a bezpečnosť</t>
  </si>
  <si>
    <t xml:space="preserve">          Požiarna ochrana</t>
  </si>
  <si>
    <t xml:space="preserve">          Verejný poriadok a bezpečnosť inde neklasifik.</t>
  </si>
  <si>
    <t>04</t>
  </si>
  <si>
    <t>Ekonomická oblasť</t>
  </si>
  <si>
    <t>4.3</t>
  </si>
  <si>
    <t xml:space="preserve">          Výstavba - priesk. a proj. práce</t>
  </si>
  <si>
    <t xml:space="preserve">          Výstavba - stavebný úrad</t>
  </si>
  <si>
    <t>5.1</t>
  </si>
  <si>
    <t xml:space="preserve">          Cestná doprava-výst.a opravy miest.komunik.</t>
  </si>
  <si>
    <t>05</t>
  </si>
  <si>
    <t>Ochrana životného prostredia</t>
  </si>
  <si>
    <t>1.0</t>
  </si>
  <si>
    <t xml:space="preserve">          Nakladanie s odpadmi</t>
  </si>
  <si>
    <t>4.0</t>
  </si>
  <si>
    <t xml:space="preserve">          Ochrana prírody a krajiny-ost.činn.v poľnoh.</t>
  </si>
  <si>
    <t xml:space="preserve">          Ochrana ŽP inde neklasifikovaná</t>
  </si>
  <si>
    <t>06</t>
  </si>
  <si>
    <t>Bývanie a občianska vybavenosť</t>
  </si>
  <si>
    <t xml:space="preserve">           Rozvoj bývania - FRB</t>
  </si>
  <si>
    <t xml:space="preserve">           EKO - podnik VPS</t>
  </si>
  <si>
    <t xml:space="preserve">           Správa bytov a nebytových priestorov</t>
  </si>
  <si>
    <t>08</t>
  </si>
  <si>
    <t>Rekreácia, kultúra a šport</t>
  </si>
  <si>
    <t xml:space="preserve">          Telovýchova a šport</t>
  </si>
  <si>
    <t xml:space="preserve">          Stredisko kultúry</t>
  </si>
  <si>
    <t>2.0.5</t>
  </si>
  <si>
    <t xml:space="preserve">          Knižnica</t>
  </si>
  <si>
    <t>2.0.9</t>
  </si>
  <si>
    <t xml:space="preserve">          Ostatné kultúrne služby</t>
  </si>
  <si>
    <t>3.0</t>
  </si>
  <si>
    <t xml:space="preserve">          Vysielacie a vydavateľské služby </t>
  </si>
  <si>
    <t>09</t>
  </si>
  <si>
    <t>Vzdelávanie</t>
  </si>
  <si>
    <t xml:space="preserve">          Detské jasle</t>
  </si>
  <si>
    <t xml:space="preserve">          Základné vzdelanie</t>
  </si>
  <si>
    <t xml:space="preserve">          Základné vzdelanie - Havárie ZŠ s MŠ</t>
  </si>
  <si>
    <t>1.2.1</t>
  </si>
  <si>
    <t xml:space="preserve">          Školský úrad</t>
  </si>
  <si>
    <t>5.0</t>
  </si>
  <si>
    <t>10</t>
  </si>
  <si>
    <t>Sociálne zabezpečenie</t>
  </si>
  <si>
    <t>2.0.1</t>
  </si>
  <si>
    <t xml:space="preserve">          Zariadenia sociálnych služieb</t>
  </si>
  <si>
    <t>2.0.2</t>
  </si>
  <si>
    <t xml:space="preserve">          Ďalšie sociálne služby - staroba</t>
  </si>
  <si>
    <t xml:space="preserve">          Ďalšie sociálne služby - opatrovateľská služba</t>
  </si>
  <si>
    <t>4.0.3</t>
  </si>
  <si>
    <t xml:space="preserve">          Ďalšie sociálne služby - rodina a deti</t>
  </si>
  <si>
    <t>5.0.</t>
  </si>
  <si>
    <t xml:space="preserve">          Nezamestnaní</t>
  </si>
  <si>
    <t>7.0.1</t>
  </si>
  <si>
    <t xml:space="preserve">          Soc.pomoc obč.v hm. a soc.núdzi</t>
  </si>
  <si>
    <t>Kapitálové výdavky spolu</t>
  </si>
  <si>
    <t xml:space="preserve">           Správa obecných úradov</t>
  </si>
  <si>
    <t xml:space="preserve">           Výstavba</t>
  </si>
  <si>
    <t xml:space="preserve">           Cestná doprava - výstavba miest a obcí</t>
  </si>
  <si>
    <t xml:space="preserve">          ZŠ - budovanie dets.ihrísk - revitalizácia</t>
  </si>
  <si>
    <t xml:space="preserve">          Voľby do NR SR</t>
  </si>
  <si>
    <t xml:space="preserve">          EKO podnik VPS</t>
  </si>
  <si>
    <t>Úroky ZŠ s MŠ</t>
  </si>
  <si>
    <t>Iné nedaňpvé príjmy ZŠ s MŠ</t>
  </si>
  <si>
    <t>Príjmy z vlastníctva ZŠ s MŠ</t>
  </si>
  <si>
    <t>Príjmy z vlastníctva a z podnikania</t>
  </si>
  <si>
    <t xml:space="preserve">           Modernizácia strojového parku EKO</t>
  </si>
  <si>
    <t xml:space="preserve">          Rekonštrukcia škôl a predškolských zariadení</t>
  </si>
  <si>
    <t xml:space="preserve">          Stavebné úpravy ZŠ s MŠ Odborárska</t>
  </si>
  <si>
    <t>Rozpočet</t>
  </si>
  <si>
    <t>na rok</t>
  </si>
  <si>
    <t xml:space="preserve">Rozpočet </t>
  </si>
  <si>
    <t>Upravený</t>
  </si>
  <si>
    <t xml:space="preserve">                                   Návrh rozpočtu na rok 2012  </t>
  </si>
  <si>
    <t xml:space="preserve">          Školenia, kurzy semináre a porady</t>
  </si>
  <si>
    <t xml:space="preserve">           Rozvoj obcí - výstavba miest a obcí</t>
  </si>
  <si>
    <t>Príjmy z vlastníctva majetku MČ-BNM</t>
  </si>
  <si>
    <t>Úroky MČ-BNM</t>
  </si>
  <si>
    <t>Iné nedaňové príjmy MČ-BNM</t>
  </si>
  <si>
    <t xml:space="preserve">          na sčít.obyv., na voľby do NR SR</t>
  </si>
  <si>
    <t>Transfery v rámci verejnej správy</t>
  </si>
  <si>
    <t>Index</t>
  </si>
  <si>
    <t>Návrh rozpočtu na rok 2012 a prognóza na roky 2013-2014</t>
  </si>
  <si>
    <t>VÝDAVKY</t>
  </si>
  <si>
    <t>Príloha č. 5</t>
  </si>
  <si>
    <t>Príloha č. 6</t>
  </si>
  <si>
    <t xml:space="preserve">     Prognóza na roky</t>
  </si>
  <si>
    <t xml:space="preserve">                    </t>
  </si>
  <si>
    <t xml:space="preserve">        Prognóza na roky 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</si>
</sst>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16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0"/>
      <name val="Arial"/>
      <family val="0"/>
    </font>
    <font>
      <b/>
      <i/>
      <sz val="24"/>
      <name val="Times New Roman"/>
      <family val="1"/>
    </font>
    <font>
      <sz val="10"/>
      <name val="Times New Roman"/>
      <family val="1"/>
    </font>
    <font>
      <b/>
      <sz val="24"/>
      <name val="Times New Roman"/>
      <family val="1"/>
    </font>
    <font>
      <sz val="12"/>
      <name val="Arial"/>
      <family val="0"/>
    </font>
    <font>
      <b/>
      <i/>
      <sz val="12"/>
      <name val="Times New Roman"/>
      <family val="1"/>
    </font>
    <font>
      <sz val="2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name val="Times New Roman"/>
      <family val="1"/>
    </font>
    <font>
      <b/>
      <i/>
      <sz val="1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/>
    </xf>
    <xf numFmtId="3" fontId="2" fillId="0" borderId="2" xfId="0" applyNumberFormat="1" applyFont="1" applyBorder="1" applyAlignment="1">
      <alignment/>
    </xf>
    <xf numFmtId="3" fontId="2" fillId="0" borderId="2" xfId="0" applyNumberFormat="1" applyFont="1" applyFill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/>
    </xf>
    <xf numFmtId="3" fontId="3" fillId="0" borderId="2" xfId="0" applyNumberFormat="1" applyFont="1" applyBorder="1" applyAlignment="1">
      <alignment/>
    </xf>
    <xf numFmtId="3" fontId="3" fillId="0" borderId="2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2" fillId="0" borderId="2" xfId="0" applyFont="1" applyBorder="1" applyAlignment="1">
      <alignment horizontal="left"/>
    </xf>
    <xf numFmtId="3" fontId="2" fillId="0" borderId="1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3" xfId="0" applyFont="1" applyBorder="1" applyAlignment="1">
      <alignment/>
    </xf>
    <xf numFmtId="3" fontId="2" fillId="0" borderId="3" xfId="0" applyNumberFormat="1" applyFont="1" applyBorder="1" applyAlignment="1">
      <alignment/>
    </xf>
    <xf numFmtId="0" fontId="0" fillId="0" borderId="0" xfId="0" applyBorder="1" applyAlignment="1">
      <alignment shrinkToFit="1"/>
    </xf>
    <xf numFmtId="3" fontId="2" fillId="2" borderId="2" xfId="0" applyNumberFormat="1" applyFont="1" applyFill="1" applyBorder="1" applyAlignment="1">
      <alignment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/>
    </xf>
    <xf numFmtId="0" fontId="3" fillId="2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2" fillId="0" borderId="4" xfId="0" applyFont="1" applyBorder="1" applyAlignment="1">
      <alignment/>
    </xf>
    <xf numFmtId="49" fontId="2" fillId="0" borderId="5" xfId="0" applyNumberFormat="1" applyFont="1" applyBorder="1" applyAlignment="1">
      <alignment horizontal="center"/>
    </xf>
    <xf numFmtId="0" fontId="2" fillId="0" borderId="6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9" fillId="0" borderId="0" xfId="0" applyFont="1" applyBorder="1" applyAlignment="1">
      <alignment/>
    </xf>
    <xf numFmtId="49" fontId="2" fillId="0" borderId="2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49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49" fontId="3" fillId="0" borderId="2" xfId="0" applyNumberFormat="1" applyFont="1" applyBorder="1" applyAlignment="1">
      <alignment/>
    </xf>
    <xf numFmtId="0" fontId="9" fillId="0" borderId="0" xfId="0" applyFont="1" applyAlignment="1">
      <alignment/>
    </xf>
    <xf numFmtId="3" fontId="3" fillId="0" borderId="9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49" fontId="3" fillId="0" borderId="4" xfId="0" applyNumberFormat="1" applyFont="1" applyBorder="1" applyAlignment="1">
      <alignment/>
    </xf>
    <xf numFmtId="0" fontId="2" fillId="0" borderId="11" xfId="0" applyFont="1" applyBorder="1" applyAlignment="1">
      <alignment/>
    </xf>
    <xf numFmtId="49" fontId="2" fillId="0" borderId="9" xfId="0" applyNumberFormat="1" applyFont="1" applyBorder="1" applyAlignment="1">
      <alignment/>
    </xf>
    <xf numFmtId="0" fontId="2" fillId="0" borderId="9" xfId="0" applyFont="1" applyBorder="1" applyAlignment="1">
      <alignment/>
    </xf>
    <xf numFmtId="3" fontId="2" fillId="0" borderId="9" xfId="0" applyNumberFormat="1" applyFont="1" applyBorder="1" applyAlignment="1">
      <alignment/>
    </xf>
    <xf numFmtId="49" fontId="3" fillId="0" borderId="9" xfId="0" applyNumberFormat="1" applyFont="1" applyBorder="1" applyAlignment="1">
      <alignment/>
    </xf>
    <xf numFmtId="0" fontId="3" fillId="0" borderId="9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Alignment="1">
      <alignment/>
    </xf>
    <xf numFmtId="0" fontId="2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8" fillId="0" borderId="0" xfId="0" applyFont="1" applyBorder="1" applyAlignment="1">
      <alignment horizontal="centerContinuous" vertical="center" shrinkToFit="1"/>
    </xf>
    <xf numFmtId="0" fontId="6" fillId="0" borderId="0" xfId="0" applyFont="1" applyBorder="1" applyAlignment="1">
      <alignment horizontal="centerContinuous" vertical="center" shrinkToFit="1"/>
    </xf>
    <xf numFmtId="0" fontId="8" fillId="0" borderId="0" xfId="0" applyFont="1" applyBorder="1" applyAlignment="1">
      <alignment shrinkToFit="1"/>
    </xf>
    <xf numFmtId="0" fontId="11" fillId="0" borderId="0" xfId="0" applyFont="1" applyBorder="1" applyAlignment="1">
      <alignment shrinkToFit="1"/>
    </xf>
    <xf numFmtId="0" fontId="6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1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/>
    </xf>
    <xf numFmtId="0" fontId="3" fillId="0" borderId="13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4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1" xfId="0" applyFont="1" applyBorder="1" applyAlignment="1">
      <alignment horizontal="right"/>
    </xf>
    <xf numFmtId="49" fontId="10" fillId="0" borderId="9" xfId="0" applyNumberFormat="1" applyFont="1" applyBorder="1" applyAlignment="1">
      <alignment/>
    </xf>
    <xf numFmtId="49" fontId="3" fillId="0" borderId="11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49" fontId="3" fillId="0" borderId="14" xfId="0" applyNumberFormat="1" applyFont="1" applyBorder="1" applyAlignment="1">
      <alignment/>
    </xf>
    <xf numFmtId="0" fontId="3" fillId="0" borderId="15" xfId="0" applyFont="1" applyBorder="1" applyAlignment="1">
      <alignment/>
    </xf>
    <xf numFmtId="3" fontId="3" fillId="0" borderId="15" xfId="0" applyNumberFormat="1" applyFont="1" applyFill="1" applyBorder="1" applyAlignment="1">
      <alignment/>
    </xf>
    <xf numFmtId="0" fontId="2" fillId="0" borderId="16" xfId="0" applyFont="1" applyBorder="1" applyAlignment="1">
      <alignment/>
    </xf>
    <xf numFmtId="49" fontId="2" fillId="0" borderId="3" xfId="0" applyNumberFormat="1" applyFont="1" applyBorder="1" applyAlignment="1">
      <alignment/>
    </xf>
    <xf numFmtId="49" fontId="3" fillId="0" borderId="3" xfId="0" applyNumberFormat="1" applyFont="1" applyBorder="1" applyAlignment="1">
      <alignment/>
    </xf>
    <xf numFmtId="0" fontId="2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Fill="1" applyBorder="1" applyAlignment="1">
      <alignment/>
    </xf>
    <xf numFmtId="4" fontId="9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horizontal="right"/>
    </xf>
    <xf numFmtId="0" fontId="3" fillId="0" borderId="11" xfId="0" applyFont="1" applyBorder="1" applyAlignment="1">
      <alignment/>
    </xf>
    <xf numFmtId="0" fontId="2" fillId="0" borderId="9" xfId="0" applyFont="1" applyBorder="1" applyAlignment="1">
      <alignment horizontal="right"/>
    </xf>
    <xf numFmtId="0" fontId="3" fillId="0" borderId="9" xfId="0" applyFont="1" applyBorder="1" applyAlignment="1">
      <alignment horizontal="center"/>
    </xf>
    <xf numFmtId="49" fontId="2" fillId="0" borderId="16" xfId="0" applyNumberFormat="1" applyFont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3" fillId="0" borderId="19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3" fillId="0" borderId="9" xfId="0" applyFont="1" applyBorder="1" applyAlignment="1">
      <alignment horizontal="right"/>
    </xf>
    <xf numFmtId="3" fontId="3" fillId="0" borderId="15" xfId="0" applyNumberFormat="1" applyFont="1" applyBorder="1" applyAlignment="1">
      <alignment horizontal="right"/>
    </xf>
    <xf numFmtId="3" fontId="3" fillId="0" borderId="14" xfId="0" applyNumberFormat="1" applyFont="1" applyBorder="1" applyAlignment="1">
      <alignment horizontal="right"/>
    </xf>
    <xf numFmtId="3" fontId="3" fillId="0" borderId="20" xfId="0" applyNumberFormat="1" applyFont="1" applyBorder="1" applyAlignment="1">
      <alignment horizontal="right"/>
    </xf>
    <xf numFmtId="0" fontId="14" fillId="0" borderId="13" xfId="0" applyFont="1" applyFill="1" applyBorder="1" applyAlignment="1">
      <alignment horizontal="center"/>
    </xf>
    <xf numFmtId="4" fontId="2" fillId="0" borderId="2" xfId="0" applyNumberFormat="1" applyFont="1" applyBorder="1" applyAlignment="1">
      <alignment/>
    </xf>
    <xf numFmtId="4" fontId="2" fillId="0" borderId="9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3" fontId="3" fillId="0" borderId="21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0" fontId="3" fillId="0" borderId="4" xfId="0" applyFont="1" applyFill="1" applyBorder="1" applyAlignment="1">
      <alignment vertical="center"/>
    </xf>
    <xf numFmtId="4" fontId="2" fillId="0" borderId="3" xfId="0" applyNumberFormat="1" applyFont="1" applyBorder="1" applyAlignment="1">
      <alignment/>
    </xf>
    <xf numFmtId="3" fontId="3" fillId="0" borderId="16" xfId="0" applyNumberFormat="1" applyFont="1" applyFill="1" applyBorder="1" applyAlignment="1">
      <alignment/>
    </xf>
    <xf numFmtId="3" fontId="3" fillId="0" borderId="21" xfId="0" applyNumberFormat="1" applyFont="1" applyFill="1" applyBorder="1" applyAlignment="1">
      <alignment/>
    </xf>
    <xf numFmtId="3" fontId="3" fillId="0" borderId="3" xfId="0" applyNumberFormat="1" applyFont="1" applyBorder="1" applyAlignment="1">
      <alignment/>
    </xf>
    <xf numFmtId="0" fontId="2" fillId="0" borderId="9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2" fillId="0" borderId="24" xfId="0" applyFont="1" applyBorder="1" applyAlignment="1">
      <alignment/>
    </xf>
    <xf numFmtId="3" fontId="3" fillId="0" borderId="25" xfId="0" applyNumberFormat="1" applyFont="1" applyBorder="1" applyAlignment="1">
      <alignment/>
    </xf>
    <xf numFmtId="3" fontId="3" fillId="0" borderId="26" xfId="0" applyNumberFormat="1" applyFont="1" applyBorder="1" applyAlignment="1">
      <alignment/>
    </xf>
    <xf numFmtId="0" fontId="2" fillId="0" borderId="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4" fontId="2" fillId="0" borderId="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6" xfId="0" applyFont="1" applyBorder="1" applyAlignment="1">
      <alignment/>
    </xf>
    <xf numFmtId="0" fontId="14" fillId="0" borderId="0" xfId="0" applyFont="1" applyBorder="1" applyAlignment="1">
      <alignment horizontal="center"/>
    </xf>
    <xf numFmtId="3" fontId="3" fillId="0" borderId="28" xfId="0" applyNumberFormat="1" applyFont="1" applyFill="1" applyBorder="1" applyAlignment="1">
      <alignment/>
    </xf>
    <xf numFmtId="0" fontId="2" fillId="0" borderId="27" xfId="0" applyFont="1" applyBorder="1" applyAlignment="1">
      <alignment/>
    </xf>
    <xf numFmtId="4" fontId="2" fillId="0" borderId="27" xfId="0" applyNumberFormat="1" applyFont="1" applyBorder="1" applyAlignment="1">
      <alignment/>
    </xf>
    <xf numFmtId="4" fontId="2" fillId="0" borderId="13" xfId="0" applyNumberFormat="1" applyFont="1" applyBorder="1" applyAlignment="1">
      <alignment/>
    </xf>
    <xf numFmtId="4" fontId="2" fillId="0" borderId="7" xfId="0" applyNumberFormat="1" applyFont="1" applyBorder="1" applyAlignment="1">
      <alignment/>
    </xf>
    <xf numFmtId="0" fontId="3" fillId="0" borderId="4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2" fillId="0" borderId="3" xfId="0" applyFont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3" fillId="0" borderId="5" xfId="0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4" fontId="3" fillId="0" borderId="20" xfId="0" applyNumberFormat="1" applyFont="1" applyBorder="1" applyAlignment="1">
      <alignment horizontal="right"/>
    </xf>
    <xf numFmtId="4" fontId="2" fillId="0" borderId="29" xfId="0" applyNumberFormat="1" applyFont="1" applyBorder="1" applyAlignment="1">
      <alignment horizontal="right"/>
    </xf>
    <xf numFmtId="4" fontId="2" fillId="0" borderId="2" xfId="0" applyNumberFormat="1" applyFont="1" applyBorder="1" applyAlignment="1">
      <alignment horizontal="right"/>
    </xf>
    <xf numFmtId="0" fontId="3" fillId="0" borderId="20" xfId="0" applyFont="1" applyBorder="1" applyAlignment="1">
      <alignment/>
    </xf>
    <xf numFmtId="0" fontId="3" fillId="0" borderId="20" xfId="0" applyFont="1" applyBorder="1" applyAlignment="1">
      <alignment horizontal="right"/>
    </xf>
    <xf numFmtId="3" fontId="3" fillId="0" borderId="30" xfId="0" applyNumberFormat="1" applyFont="1" applyBorder="1" applyAlignment="1">
      <alignment/>
    </xf>
    <xf numFmtId="3" fontId="2" fillId="0" borderId="9" xfId="0" applyNumberFormat="1" applyFont="1" applyFill="1" applyBorder="1" applyAlignment="1">
      <alignment/>
    </xf>
    <xf numFmtId="3" fontId="2" fillId="0" borderId="3" xfId="0" applyNumberFormat="1" applyFont="1" applyFill="1" applyBorder="1" applyAlignment="1">
      <alignment/>
    </xf>
    <xf numFmtId="4" fontId="3" fillId="0" borderId="16" xfId="0" applyNumberFormat="1" applyFont="1" applyBorder="1" applyAlignment="1">
      <alignment/>
    </xf>
    <xf numFmtId="4" fontId="3" fillId="0" borderId="21" xfId="0" applyNumberFormat="1" applyFont="1" applyBorder="1" applyAlignment="1">
      <alignment/>
    </xf>
    <xf numFmtId="4" fontId="3" fillId="0" borderId="25" xfId="0" applyNumberFormat="1" applyFont="1" applyBorder="1" applyAlignment="1">
      <alignment/>
    </xf>
    <xf numFmtId="4" fontId="3" fillId="0" borderId="20" xfId="0" applyNumberFormat="1" applyFont="1" applyBorder="1" applyAlignment="1">
      <alignment/>
    </xf>
    <xf numFmtId="0" fontId="3" fillId="0" borderId="15" xfId="0" applyFont="1" applyBorder="1" applyAlignment="1">
      <alignment horizontal="right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"/>
  <sheetViews>
    <sheetView tabSelected="1" workbookViewId="0" topLeftCell="A40">
      <selection activeCell="H66" sqref="H66"/>
    </sheetView>
  </sheetViews>
  <sheetFormatPr defaultColWidth="9.140625" defaultRowHeight="12.75"/>
  <cols>
    <col min="1" max="1" width="9.421875" style="0" customWidth="1"/>
    <col min="2" max="2" width="8.421875" style="0" customWidth="1"/>
    <col min="3" max="3" width="50.421875" style="0" bestFit="1" customWidth="1"/>
    <col min="4" max="4" width="13.8515625" style="0" customWidth="1"/>
    <col min="5" max="5" width="12.00390625" style="0" customWidth="1"/>
    <col min="6" max="6" width="12.28125" style="0" customWidth="1"/>
    <col min="7" max="7" width="9.28125" style="0" customWidth="1"/>
    <col min="8" max="8" width="12.140625" style="0" customWidth="1"/>
    <col min="9" max="9" width="11.57421875" style="0" bestFit="1" customWidth="1"/>
  </cols>
  <sheetData>
    <row r="1" spans="1:7" ht="30">
      <c r="A1" s="58" t="s">
        <v>143</v>
      </c>
      <c r="B1" s="59"/>
      <c r="C1" s="129" t="s">
        <v>152</v>
      </c>
      <c r="D1" s="129"/>
      <c r="E1" s="129"/>
      <c r="F1" s="60"/>
      <c r="G1" s="60"/>
    </row>
    <row r="2" spans="6:9" ht="12.75">
      <c r="F2" s="64"/>
      <c r="G2" s="64"/>
      <c r="I2" t="s">
        <v>154</v>
      </c>
    </row>
    <row r="3" spans="1:9" ht="15.75">
      <c r="A3" s="29"/>
      <c r="B3" s="52"/>
      <c r="C3" s="53"/>
      <c r="D3" s="32" t="s">
        <v>0</v>
      </c>
      <c r="E3" s="32" t="s">
        <v>142</v>
      </c>
      <c r="F3" s="68" t="s">
        <v>141</v>
      </c>
      <c r="G3" s="68" t="s">
        <v>151</v>
      </c>
      <c r="H3" s="115" t="s">
        <v>156</v>
      </c>
      <c r="I3" s="126"/>
    </row>
    <row r="4" spans="1:9" ht="15.75">
      <c r="A4" s="159" t="s">
        <v>1</v>
      </c>
      <c r="B4" s="160"/>
      <c r="C4" s="160"/>
      <c r="D4" s="1" t="s">
        <v>2</v>
      </c>
      <c r="E4" s="1" t="s">
        <v>2</v>
      </c>
      <c r="F4" s="100" t="s">
        <v>140</v>
      </c>
      <c r="G4" s="109">
        <v>2012</v>
      </c>
      <c r="H4" s="127"/>
      <c r="I4" s="128"/>
    </row>
    <row r="5" spans="1:9" ht="16.5" thickBot="1">
      <c r="A5" s="71"/>
      <c r="B5" s="2"/>
      <c r="C5" s="3" t="s">
        <v>3</v>
      </c>
      <c r="D5" s="1">
        <v>2011</v>
      </c>
      <c r="E5" s="1">
        <v>2011</v>
      </c>
      <c r="F5" s="103">
        <v>2012</v>
      </c>
      <c r="G5" s="103">
        <v>2011</v>
      </c>
      <c r="H5" s="1">
        <v>2013</v>
      </c>
      <c r="I5" s="1">
        <v>2014</v>
      </c>
    </row>
    <row r="6" spans="1:9" ht="16.5" thickBot="1">
      <c r="A6" s="77" t="s">
        <v>4</v>
      </c>
      <c r="B6" s="104"/>
      <c r="C6" s="79"/>
      <c r="D6" s="113">
        <f>D7+D9+D11+D19+D22+D36+D39+D42</f>
        <v>13791991</v>
      </c>
      <c r="E6" s="114">
        <f>E7+E9+E11+E19+E22+E36+E39+E42</f>
        <v>14277580</v>
      </c>
      <c r="F6" s="113">
        <f>F7+F9+F11+F19+F22+F36+F39+F42</f>
        <v>14702200</v>
      </c>
      <c r="G6" s="154">
        <f>F6/E6*100</f>
        <v>102.97403341462629</v>
      </c>
      <c r="H6" s="113">
        <f>H7+H9+H11+H19+H22+H36+H39+H42</f>
        <v>15150977</v>
      </c>
      <c r="I6" s="112">
        <f>I7+I9+I11+I19+I22+I36+I39+I42</f>
        <v>15194019</v>
      </c>
    </row>
    <row r="7" spans="1:9" ht="15.75">
      <c r="A7" s="49"/>
      <c r="B7" s="91">
        <v>110</v>
      </c>
      <c r="C7" s="12" t="s">
        <v>5</v>
      </c>
      <c r="D7" s="41">
        <f>SUM(D8:D8)</f>
        <v>4350000</v>
      </c>
      <c r="E7" s="41">
        <f>SUM(E8:E8)</f>
        <v>4426150</v>
      </c>
      <c r="F7" s="41">
        <f>SUM(F8:F8)</f>
        <v>4610000</v>
      </c>
      <c r="G7" s="111">
        <f aca="true" t="shared" si="0" ref="G7:G67">F7/E7*100</f>
        <v>104.15372276131627</v>
      </c>
      <c r="H7" s="41">
        <v>5043708</v>
      </c>
      <c r="I7" s="41">
        <v>5045610</v>
      </c>
    </row>
    <row r="8" spans="1:9" ht="15.75">
      <c r="A8" s="5"/>
      <c r="B8" s="23">
        <v>111</v>
      </c>
      <c r="C8" s="24" t="s">
        <v>6</v>
      </c>
      <c r="D8" s="7">
        <v>4350000</v>
      </c>
      <c r="E8" s="7">
        <v>4426150</v>
      </c>
      <c r="F8" s="7">
        <v>4610000</v>
      </c>
      <c r="G8" s="110">
        <f t="shared" si="0"/>
        <v>104.15372276131627</v>
      </c>
      <c r="H8" s="7">
        <v>5043708</v>
      </c>
      <c r="I8" s="6">
        <v>5045610</v>
      </c>
    </row>
    <row r="9" spans="1:9" ht="15.75">
      <c r="A9" s="9"/>
      <c r="B9" s="25">
        <v>120</v>
      </c>
      <c r="C9" s="26" t="s">
        <v>7</v>
      </c>
      <c r="D9" s="11">
        <f>SUM(D10)</f>
        <v>2450000</v>
      </c>
      <c r="E9" s="11">
        <f>SUM(E10)</f>
        <v>2462475</v>
      </c>
      <c r="F9" s="11">
        <f>SUM(F10)</f>
        <v>2703672</v>
      </c>
      <c r="G9" s="110">
        <f t="shared" si="0"/>
        <v>109.79490147108093</v>
      </c>
      <c r="H9" s="10">
        <v>2710700</v>
      </c>
      <c r="I9" s="10">
        <v>2710700</v>
      </c>
    </row>
    <row r="10" spans="1:9" ht="15.75">
      <c r="A10" s="5"/>
      <c r="B10" s="23">
        <v>121</v>
      </c>
      <c r="C10" s="24" t="s">
        <v>8</v>
      </c>
      <c r="D10" s="7">
        <v>2450000</v>
      </c>
      <c r="E10" s="7">
        <v>2462475</v>
      </c>
      <c r="F10" s="7">
        <v>2703672</v>
      </c>
      <c r="G10" s="110">
        <f t="shared" si="0"/>
        <v>109.79490147108093</v>
      </c>
      <c r="H10" s="6">
        <v>2710700</v>
      </c>
      <c r="I10" s="6">
        <v>2710700</v>
      </c>
    </row>
    <row r="11" spans="1:9" ht="15.75" customHeight="1">
      <c r="A11" s="9"/>
      <c r="B11" s="8">
        <v>130</v>
      </c>
      <c r="C11" s="9" t="s">
        <v>9</v>
      </c>
      <c r="D11" s="10">
        <f>SUM(D12+D18)</f>
        <v>499170</v>
      </c>
      <c r="E11" s="10">
        <f>SUM(E12+E18)</f>
        <v>556550</v>
      </c>
      <c r="F11" s="11">
        <f>SUM(F12+F18)</f>
        <v>485451</v>
      </c>
      <c r="G11" s="110">
        <f t="shared" si="0"/>
        <v>87.22504716557363</v>
      </c>
      <c r="H11" s="10">
        <v>500000</v>
      </c>
      <c r="I11" s="10">
        <v>500000</v>
      </c>
    </row>
    <row r="12" spans="1:9" ht="15.75">
      <c r="A12" s="5"/>
      <c r="B12" s="4">
        <v>133</v>
      </c>
      <c r="C12" s="5" t="s">
        <v>10</v>
      </c>
      <c r="D12" s="6">
        <f>SUM(D13:D17)</f>
        <v>498020</v>
      </c>
      <c r="E12" s="6">
        <v>499500</v>
      </c>
      <c r="F12" s="7">
        <f>SUM(F13:F17)</f>
        <v>483451</v>
      </c>
      <c r="G12" s="110">
        <f t="shared" si="0"/>
        <v>96.78698698698699</v>
      </c>
      <c r="H12" s="6">
        <v>500000</v>
      </c>
      <c r="I12" s="6">
        <v>500000</v>
      </c>
    </row>
    <row r="13" spans="1:9" ht="15.75">
      <c r="A13" s="5"/>
      <c r="B13" s="5"/>
      <c r="C13" s="5" t="s">
        <v>11</v>
      </c>
      <c r="D13" s="6">
        <v>42900</v>
      </c>
      <c r="E13" s="6">
        <v>42900</v>
      </c>
      <c r="F13" s="7">
        <v>41000</v>
      </c>
      <c r="G13" s="110">
        <f t="shared" si="0"/>
        <v>95.57109557109557</v>
      </c>
      <c r="H13" s="6">
        <v>41010</v>
      </c>
      <c r="I13" s="6">
        <v>41020</v>
      </c>
    </row>
    <row r="14" spans="1:9" ht="15.75">
      <c r="A14" s="5"/>
      <c r="B14" s="5"/>
      <c r="C14" s="5" t="s">
        <v>12</v>
      </c>
      <c r="D14" s="6">
        <v>1850</v>
      </c>
      <c r="E14" s="6">
        <v>1850</v>
      </c>
      <c r="F14" s="7">
        <v>1800</v>
      </c>
      <c r="G14" s="110">
        <f t="shared" si="0"/>
        <v>97.2972972972973</v>
      </c>
      <c r="H14" s="6">
        <v>2500</v>
      </c>
      <c r="I14" s="6">
        <v>2600</v>
      </c>
    </row>
    <row r="15" spans="1:9" ht="15.75">
      <c r="A15" s="5"/>
      <c r="B15" s="21"/>
      <c r="C15" s="21" t="s">
        <v>13</v>
      </c>
      <c r="D15" s="19">
        <v>6970</v>
      </c>
      <c r="E15" s="19">
        <v>8450</v>
      </c>
      <c r="F15" s="7">
        <v>8440</v>
      </c>
      <c r="G15" s="110">
        <f t="shared" si="0"/>
        <v>99.88165680473374</v>
      </c>
      <c r="H15" s="6">
        <v>8500</v>
      </c>
      <c r="I15" s="6">
        <v>8600</v>
      </c>
    </row>
    <row r="16" spans="1:9" ht="15.75">
      <c r="A16" s="5"/>
      <c r="B16" s="21"/>
      <c r="C16" s="21" t="s">
        <v>14</v>
      </c>
      <c r="D16" s="19">
        <v>250400</v>
      </c>
      <c r="E16" s="19">
        <v>250400</v>
      </c>
      <c r="F16" s="7">
        <v>257211</v>
      </c>
      <c r="G16" s="110">
        <f t="shared" si="0"/>
        <v>102.72004792332268</v>
      </c>
      <c r="H16" s="6">
        <v>260400</v>
      </c>
      <c r="I16" s="6">
        <v>260800</v>
      </c>
    </row>
    <row r="17" spans="1:9" ht="15.75">
      <c r="A17" s="5"/>
      <c r="B17" s="5"/>
      <c r="C17" s="5" t="s">
        <v>15</v>
      </c>
      <c r="D17" s="6">
        <v>195900</v>
      </c>
      <c r="E17" s="6">
        <v>195900</v>
      </c>
      <c r="F17" s="7">
        <v>175000</v>
      </c>
      <c r="G17" s="110">
        <f t="shared" si="0"/>
        <v>89.33129147524247</v>
      </c>
      <c r="H17" s="6">
        <v>193000</v>
      </c>
      <c r="I17" s="6">
        <v>193050</v>
      </c>
    </row>
    <row r="18" spans="1:9" ht="15.75">
      <c r="A18" s="5"/>
      <c r="B18" s="20">
        <v>139002</v>
      </c>
      <c r="C18" s="21" t="s">
        <v>16</v>
      </c>
      <c r="D18" s="19">
        <v>1150</v>
      </c>
      <c r="E18" s="19">
        <v>57050</v>
      </c>
      <c r="F18" s="7">
        <v>2000</v>
      </c>
      <c r="G18" s="110">
        <f t="shared" si="0"/>
        <v>3.5056967572304996</v>
      </c>
      <c r="H18" s="6">
        <v>0</v>
      </c>
      <c r="I18" s="6">
        <v>0</v>
      </c>
    </row>
    <row r="19" spans="1:9" ht="15.75">
      <c r="A19" s="9"/>
      <c r="B19" s="25">
        <v>210</v>
      </c>
      <c r="C19" s="26" t="s">
        <v>135</v>
      </c>
      <c r="D19" s="11">
        <f>D20+D21</f>
        <v>1209307</v>
      </c>
      <c r="E19" s="11">
        <f>E20+E21</f>
        <v>1200000</v>
      </c>
      <c r="F19" s="11">
        <f>F20+F21</f>
        <v>1449091</v>
      </c>
      <c r="G19" s="110">
        <f t="shared" si="0"/>
        <v>120.75758333333333</v>
      </c>
      <c r="H19" s="10">
        <f>1070900+H21</f>
        <v>1471000</v>
      </c>
      <c r="I19" s="10">
        <f>I20+I21</f>
        <v>1500100</v>
      </c>
    </row>
    <row r="20" spans="1:9" ht="15.75">
      <c r="A20" s="9"/>
      <c r="B20" s="4">
        <v>212</v>
      </c>
      <c r="C20" s="5" t="s">
        <v>146</v>
      </c>
      <c r="D20" s="6">
        <v>1209307</v>
      </c>
      <c r="E20" s="6">
        <v>1200000</v>
      </c>
      <c r="F20" s="7">
        <v>1062991</v>
      </c>
      <c r="G20" s="110">
        <f t="shared" si="0"/>
        <v>88.58258333333333</v>
      </c>
      <c r="H20" s="6">
        <v>1070900</v>
      </c>
      <c r="I20" s="6">
        <v>1080000</v>
      </c>
    </row>
    <row r="21" spans="1:9" ht="15.75">
      <c r="A21" s="5"/>
      <c r="B21" s="4">
        <v>212</v>
      </c>
      <c r="C21" s="5" t="s">
        <v>134</v>
      </c>
      <c r="D21" s="6">
        <v>0</v>
      </c>
      <c r="E21" s="6">
        <v>0</v>
      </c>
      <c r="F21" s="7">
        <v>386100</v>
      </c>
      <c r="G21" s="110">
        <v>0</v>
      </c>
      <c r="H21" s="6">
        <v>400100</v>
      </c>
      <c r="I21" s="6">
        <v>420100</v>
      </c>
    </row>
    <row r="22" spans="1:9" ht="15.75">
      <c r="A22" s="9"/>
      <c r="B22" s="8">
        <v>220</v>
      </c>
      <c r="C22" s="9" t="s">
        <v>17</v>
      </c>
      <c r="D22" s="11">
        <f>SUM(D23+D24+D25)</f>
        <v>2019056</v>
      </c>
      <c r="E22" s="11">
        <f>SUM(E23+E24+E25)</f>
        <v>2147456</v>
      </c>
      <c r="F22" s="11">
        <f>SUM(F23+F24+F25)</f>
        <v>2061556</v>
      </c>
      <c r="G22" s="110">
        <f t="shared" si="0"/>
        <v>95.99991804255826</v>
      </c>
      <c r="H22" s="10">
        <f>H23+H25</f>
        <v>2071100</v>
      </c>
      <c r="I22" s="10">
        <f>I23+I25</f>
        <v>2073110</v>
      </c>
    </row>
    <row r="23" spans="1:9" ht="15.75">
      <c r="A23" s="5"/>
      <c r="B23" s="4">
        <v>221</v>
      </c>
      <c r="C23" s="5" t="s">
        <v>18</v>
      </c>
      <c r="D23" s="6">
        <v>60000</v>
      </c>
      <c r="E23" s="6">
        <v>60000</v>
      </c>
      <c r="F23" s="6">
        <v>70000</v>
      </c>
      <c r="G23" s="110">
        <f t="shared" si="0"/>
        <v>116.66666666666667</v>
      </c>
      <c r="H23" s="6">
        <v>72000</v>
      </c>
      <c r="I23" s="6">
        <v>72000</v>
      </c>
    </row>
    <row r="24" spans="1:9" ht="15.75">
      <c r="A24" s="5"/>
      <c r="B24" s="4">
        <v>222</v>
      </c>
      <c r="C24" s="5" t="s">
        <v>19</v>
      </c>
      <c r="D24" s="6">
        <v>0</v>
      </c>
      <c r="E24" s="7">
        <v>97000</v>
      </c>
      <c r="F24" s="6">
        <v>0</v>
      </c>
      <c r="G24" s="110">
        <f t="shared" si="0"/>
        <v>0</v>
      </c>
      <c r="H24" s="6">
        <v>0</v>
      </c>
      <c r="I24" s="6">
        <v>0</v>
      </c>
    </row>
    <row r="25" spans="1:9" ht="15.75">
      <c r="A25" s="5"/>
      <c r="B25" s="4">
        <v>223</v>
      </c>
      <c r="C25" s="5" t="s">
        <v>20</v>
      </c>
      <c r="D25" s="6">
        <f>SUM(D26:D35)</f>
        <v>1959056</v>
      </c>
      <c r="E25" s="6">
        <v>1990456</v>
      </c>
      <c r="F25" s="6">
        <f>SUM(F26:F35)</f>
        <v>1991556</v>
      </c>
      <c r="G25" s="110">
        <f t="shared" si="0"/>
        <v>100.05526371846452</v>
      </c>
      <c r="H25" s="6">
        <f>H26+H27+H28+H29+H30+H31+H32+H33+H34+H35</f>
        <v>1999100</v>
      </c>
      <c r="I25" s="6">
        <f>I26+I27+I28+I29+I30+I31+I32+I33+I34+I35</f>
        <v>2001110</v>
      </c>
    </row>
    <row r="26" spans="1:9" ht="15.75">
      <c r="A26" s="5"/>
      <c r="B26" s="4"/>
      <c r="C26" s="5" t="s">
        <v>21</v>
      </c>
      <c r="D26" s="6">
        <v>89000</v>
      </c>
      <c r="E26" s="6">
        <v>89000</v>
      </c>
      <c r="F26" s="6">
        <v>89000</v>
      </c>
      <c r="G26" s="110">
        <f t="shared" si="0"/>
        <v>100</v>
      </c>
      <c r="H26" s="6">
        <v>89000</v>
      </c>
      <c r="I26" s="6">
        <v>90000</v>
      </c>
    </row>
    <row r="27" spans="1:9" ht="15.75">
      <c r="A27" s="5"/>
      <c r="B27" s="4"/>
      <c r="C27" s="5" t="s">
        <v>22</v>
      </c>
      <c r="D27" s="7">
        <v>293476</v>
      </c>
      <c r="E27" s="7">
        <v>293476</v>
      </c>
      <c r="F27" s="7">
        <v>293476</v>
      </c>
      <c r="G27" s="110">
        <f t="shared" si="0"/>
        <v>100</v>
      </c>
      <c r="H27" s="6">
        <v>295500</v>
      </c>
      <c r="I27" s="6">
        <v>295500</v>
      </c>
    </row>
    <row r="28" spans="1:9" ht="15.75">
      <c r="A28" s="5"/>
      <c r="B28" s="4"/>
      <c r="C28" s="5" t="s">
        <v>23</v>
      </c>
      <c r="D28" s="6">
        <v>120000</v>
      </c>
      <c r="E28" s="6">
        <v>120000</v>
      </c>
      <c r="F28" s="7">
        <v>120000</v>
      </c>
      <c r="G28" s="110">
        <f t="shared" si="0"/>
        <v>100</v>
      </c>
      <c r="H28" s="6">
        <v>120000</v>
      </c>
      <c r="I28" s="6">
        <v>120000</v>
      </c>
    </row>
    <row r="29" spans="1:9" ht="15.75">
      <c r="A29" s="5"/>
      <c r="B29" s="4"/>
      <c r="C29" s="5" t="s">
        <v>24</v>
      </c>
      <c r="D29" s="6">
        <v>28000</v>
      </c>
      <c r="E29" s="6">
        <v>28000</v>
      </c>
      <c r="F29" s="7">
        <v>28000</v>
      </c>
      <c r="G29" s="110">
        <f t="shared" si="0"/>
        <v>100</v>
      </c>
      <c r="H29" s="6">
        <v>28000</v>
      </c>
      <c r="I29" s="6">
        <v>28000</v>
      </c>
    </row>
    <row r="30" spans="1:9" ht="15.75">
      <c r="A30" s="5"/>
      <c r="B30" s="4"/>
      <c r="C30" s="5" t="s">
        <v>25</v>
      </c>
      <c r="D30" s="6">
        <v>4000</v>
      </c>
      <c r="E30" s="6">
        <v>4000</v>
      </c>
      <c r="F30" s="7">
        <v>4000</v>
      </c>
      <c r="G30" s="110">
        <f t="shared" si="0"/>
        <v>100</v>
      </c>
      <c r="H30" s="6">
        <v>4000</v>
      </c>
      <c r="I30" s="6">
        <v>4000</v>
      </c>
    </row>
    <row r="31" spans="1:9" ht="15.75">
      <c r="A31" s="5"/>
      <c r="B31" s="4"/>
      <c r="C31" s="5" t="s">
        <v>26</v>
      </c>
      <c r="D31" s="6">
        <v>9000</v>
      </c>
      <c r="E31" s="6">
        <v>40400</v>
      </c>
      <c r="F31" s="7">
        <v>40000</v>
      </c>
      <c r="G31" s="110">
        <f t="shared" si="0"/>
        <v>99.00990099009901</v>
      </c>
      <c r="H31" s="6">
        <v>45000</v>
      </c>
      <c r="I31" s="6">
        <v>46000</v>
      </c>
    </row>
    <row r="32" spans="1:9" ht="15.75">
      <c r="A32" s="5"/>
      <c r="B32" s="4"/>
      <c r="C32" s="5" t="s">
        <v>131</v>
      </c>
      <c r="D32" s="6">
        <v>1228080</v>
      </c>
      <c r="E32" s="6">
        <v>1228080</v>
      </c>
      <c r="F32" s="7">
        <v>1229080</v>
      </c>
      <c r="G32" s="110">
        <f t="shared" si="0"/>
        <v>100.08142792000521</v>
      </c>
      <c r="H32" s="6">
        <v>1229080</v>
      </c>
      <c r="I32" s="6">
        <v>1229080</v>
      </c>
    </row>
    <row r="33" spans="1:9" ht="15.75">
      <c r="A33" s="5"/>
      <c r="B33" s="4"/>
      <c r="C33" s="5" t="s">
        <v>97</v>
      </c>
      <c r="D33" s="6">
        <v>160000</v>
      </c>
      <c r="E33" s="6">
        <v>160000</v>
      </c>
      <c r="F33" s="6">
        <v>160000</v>
      </c>
      <c r="G33" s="110">
        <f t="shared" si="0"/>
        <v>100</v>
      </c>
      <c r="H33" s="6">
        <v>160500</v>
      </c>
      <c r="I33" s="6">
        <v>160500</v>
      </c>
    </row>
    <row r="34" spans="1:9" ht="15.75">
      <c r="A34" s="5"/>
      <c r="B34" s="4"/>
      <c r="C34" s="5" t="s">
        <v>99</v>
      </c>
      <c r="D34" s="6">
        <v>14000</v>
      </c>
      <c r="E34" s="6">
        <v>14000</v>
      </c>
      <c r="F34" s="6">
        <v>13000</v>
      </c>
      <c r="G34" s="110">
        <f t="shared" si="0"/>
        <v>92.85714285714286</v>
      </c>
      <c r="H34" s="6">
        <v>13020</v>
      </c>
      <c r="I34" s="6">
        <v>13030</v>
      </c>
    </row>
    <row r="35" spans="1:9" ht="15.75">
      <c r="A35" s="5"/>
      <c r="B35" s="4"/>
      <c r="C35" s="5" t="s">
        <v>27</v>
      </c>
      <c r="D35" s="6">
        <v>13500</v>
      </c>
      <c r="E35" s="6">
        <v>13500</v>
      </c>
      <c r="F35" s="6">
        <v>15000</v>
      </c>
      <c r="G35" s="110">
        <f t="shared" si="0"/>
        <v>111.11111111111111</v>
      </c>
      <c r="H35" s="6">
        <v>15000</v>
      </c>
      <c r="I35" s="6">
        <v>15000</v>
      </c>
    </row>
    <row r="36" spans="1:9" ht="15.75">
      <c r="A36" s="9"/>
      <c r="B36" s="8">
        <v>240</v>
      </c>
      <c r="C36" s="9" t="s">
        <v>28</v>
      </c>
      <c r="D36" s="10">
        <f>D37+D38</f>
        <v>46000</v>
      </c>
      <c r="E36" s="10">
        <f>E37+E38</f>
        <v>46000</v>
      </c>
      <c r="F36" s="10">
        <f>F37+F38</f>
        <v>46060</v>
      </c>
      <c r="G36" s="110">
        <f t="shared" si="0"/>
        <v>100.1304347826087</v>
      </c>
      <c r="H36" s="10">
        <f>H37+H38</f>
        <v>46060</v>
      </c>
      <c r="I36" s="10">
        <f>I37+I38</f>
        <v>46060</v>
      </c>
    </row>
    <row r="37" spans="1:9" ht="15.75">
      <c r="A37" s="9"/>
      <c r="B37" s="8"/>
      <c r="C37" s="5" t="s">
        <v>147</v>
      </c>
      <c r="D37" s="6">
        <v>46000</v>
      </c>
      <c r="E37" s="6">
        <v>46000</v>
      </c>
      <c r="F37" s="6">
        <v>46000</v>
      </c>
      <c r="G37" s="110">
        <f t="shared" si="0"/>
        <v>100</v>
      </c>
      <c r="H37" s="6">
        <v>46000</v>
      </c>
      <c r="I37" s="6">
        <v>46000</v>
      </c>
    </row>
    <row r="38" spans="1:9" ht="15.75">
      <c r="A38" s="9"/>
      <c r="B38" s="8"/>
      <c r="C38" s="5" t="s">
        <v>132</v>
      </c>
      <c r="D38" s="6">
        <v>0</v>
      </c>
      <c r="E38" s="6">
        <v>0</v>
      </c>
      <c r="F38" s="6">
        <v>60</v>
      </c>
      <c r="G38" s="110">
        <v>0</v>
      </c>
      <c r="H38" s="6">
        <v>60</v>
      </c>
      <c r="I38" s="6">
        <v>60</v>
      </c>
    </row>
    <row r="39" spans="1:9" ht="15.75">
      <c r="A39" s="9"/>
      <c r="B39" s="8">
        <v>290</v>
      </c>
      <c r="C39" s="9" t="s">
        <v>29</v>
      </c>
      <c r="D39" s="10">
        <f>D40+D41</f>
        <v>150000</v>
      </c>
      <c r="E39" s="10">
        <f>E40+E41</f>
        <v>164791</v>
      </c>
      <c r="F39" s="10">
        <f>F40+F41</f>
        <v>242000</v>
      </c>
      <c r="G39" s="110">
        <f t="shared" si="0"/>
        <v>146.85268006141112</v>
      </c>
      <c r="H39" s="10">
        <f>H40+H41</f>
        <v>242000</v>
      </c>
      <c r="I39" s="10">
        <f>I40+I41</f>
        <v>252030</v>
      </c>
    </row>
    <row r="40" spans="1:9" ht="15.75">
      <c r="A40" s="9"/>
      <c r="B40" s="22"/>
      <c r="C40" s="21" t="s">
        <v>148</v>
      </c>
      <c r="D40" s="19">
        <v>150000</v>
      </c>
      <c r="E40" s="19">
        <v>164791</v>
      </c>
      <c r="F40" s="19">
        <v>150000</v>
      </c>
      <c r="G40" s="110">
        <f t="shared" si="0"/>
        <v>91.0243884678168</v>
      </c>
      <c r="H40" s="6">
        <v>150000</v>
      </c>
      <c r="I40" s="6">
        <v>160000</v>
      </c>
    </row>
    <row r="41" spans="1:9" ht="15.75">
      <c r="A41" s="9"/>
      <c r="B41" s="8"/>
      <c r="C41" s="5" t="s">
        <v>133</v>
      </c>
      <c r="D41" s="6">
        <v>0</v>
      </c>
      <c r="E41" s="7">
        <v>0</v>
      </c>
      <c r="F41" s="6">
        <v>92000</v>
      </c>
      <c r="G41" s="110">
        <v>0</v>
      </c>
      <c r="H41" s="6">
        <v>92000</v>
      </c>
      <c r="I41" s="6">
        <v>92030</v>
      </c>
    </row>
    <row r="42" spans="1:9" ht="15.75">
      <c r="A42" s="9"/>
      <c r="B42" s="8">
        <v>310</v>
      </c>
      <c r="C42" s="9" t="s">
        <v>30</v>
      </c>
      <c r="D42" s="10">
        <f>SUM(D43:D44)</f>
        <v>3068458</v>
      </c>
      <c r="E42" s="10">
        <v>3274158</v>
      </c>
      <c r="F42" s="10">
        <f>SUM(F43:F44)</f>
        <v>3104370</v>
      </c>
      <c r="G42" s="110">
        <f t="shared" si="0"/>
        <v>94.81430034836438</v>
      </c>
      <c r="H42" s="10">
        <v>3066409</v>
      </c>
      <c r="I42" s="10">
        <v>3066409</v>
      </c>
    </row>
    <row r="43" spans="1:9" ht="15.75">
      <c r="A43" s="5"/>
      <c r="B43" s="20">
        <v>311</v>
      </c>
      <c r="C43" s="21" t="s">
        <v>31</v>
      </c>
      <c r="D43" s="19">
        <v>0</v>
      </c>
      <c r="E43" s="19">
        <v>88500</v>
      </c>
      <c r="F43" s="19">
        <v>0</v>
      </c>
      <c r="G43" s="110">
        <f t="shared" si="0"/>
        <v>0</v>
      </c>
      <c r="H43" s="6">
        <v>0</v>
      </c>
      <c r="I43" s="6">
        <v>0</v>
      </c>
    </row>
    <row r="44" spans="1:9" ht="15.75">
      <c r="A44" s="5"/>
      <c r="B44" s="4">
        <v>312</v>
      </c>
      <c r="C44" s="5" t="s">
        <v>32</v>
      </c>
      <c r="D44" s="6">
        <f>SUM(D45:D56)</f>
        <v>3068458</v>
      </c>
      <c r="E44" s="6">
        <v>3185658</v>
      </c>
      <c r="F44" s="6">
        <f>SUM(F45:F56)</f>
        <v>3104370</v>
      </c>
      <c r="G44" s="110">
        <f t="shared" si="0"/>
        <v>97.44831366078844</v>
      </c>
      <c r="H44" s="6">
        <f>H45+H46+H47+H48+H49+H50+H51+H52+H53</f>
        <v>3066409</v>
      </c>
      <c r="I44" s="6">
        <f>I45+I46+I47+I48+I49+I50+I51+I52+I53</f>
        <v>3066409</v>
      </c>
    </row>
    <row r="45" spans="1:9" ht="15.75">
      <c r="A45" s="5"/>
      <c r="B45" s="4"/>
      <c r="C45" s="5" t="s">
        <v>33</v>
      </c>
      <c r="D45" s="6">
        <v>91290</v>
      </c>
      <c r="E45" s="6">
        <v>91290</v>
      </c>
      <c r="F45" s="6">
        <v>92203</v>
      </c>
      <c r="G45" s="110">
        <f t="shared" si="0"/>
        <v>101.00010954102312</v>
      </c>
      <c r="H45" s="6">
        <v>92000</v>
      </c>
      <c r="I45" s="6">
        <v>92000</v>
      </c>
    </row>
    <row r="46" spans="1:9" ht="15.75">
      <c r="A46" s="5"/>
      <c r="B46" s="20"/>
      <c r="C46" s="21" t="s">
        <v>34</v>
      </c>
      <c r="D46" s="19">
        <v>2831889</v>
      </c>
      <c r="E46" s="19">
        <v>2831889</v>
      </c>
      <c r="F46" s="7">
        <v>2878269</v>
      </c>
      <c r="G46" s="110">
        <f t="shared" si="0"/>
        <v>101.63777605690055</v>
      </c>
      <c r="H46" s="6">
        <v>2878269</v>
      </c>
      <c r="I46" s="6">
        <v>2878269</v>
      </c>
    </row>
    <row r="47" spans="1:9" ht="15.75">
      <c r="A47" s="5"/>
      <c r="B47" s="4"/>
      <c r="C47" s="5" t="s">
        <v>35</v>
      </c>
      <c r="D47" s="6">
        <v>34000</v>
      </c>
      <c r="E47" s="6">
        <v>34000</v>
      </c>
      <c r="F47" s="7">
        <v>34340</v>
      </c>
      <c r="G47" s="110">
        <f t="shared" si="0"/>
        <v>101</v>
      </c>
      <c r="H47" s="6">
        <v>34340</v>
      </c>
      <c r="I47" s="6">
        <v>34340</v>
      </c>
    </row>
    <row r="48" spans="1:9" ht="15.75">
      <c r="A48" s="5"/>
      <c r="B48" s="4"/>
      <c r="C48" s="5" t="s">
        <v>36</v>
      </c>
      <c r="D48" s="6">
        <v>800</v>
      </c>
      <c r="E48" s="6">
        <v>800</v>
      </c>
      <c r="F48" s="6">
        <v>800</v>
      </c>
      <c r="G48" s="110">
        <f t="shared" si="0"/>
        <v>100</v>
      </c>
      <c r="H48" s="6">
        <v>800</v>
      </c>
      <c r="I48" s="6">
        <v>800</v>
      </c>
    </row>
    <row r="49" spans="1:9" ht="15.75">
      <c r="A49" s="5"/>
      <c r="B49" s="4"/>
      <c r="C49" s="21" t="s">
        <v>37</v>
      </c>
      <c r="D49" s="19">
        <v>30000</v>
      </c>
      <c r="E49" s="19">
        <v>30000</v>
      </c>
      <c r="F49" s="19">
        <v>30000</v>
      </c>
      <c r="G49" s="110">
        <f t="shared" si="0"/>
        <v>100</v>
      </c>
      <c r="H49" s="6">
        <v>30000</v>
      </c>
      <c r="I49" s="6">
        <v>30000</v>
      </c>
    </row>
    <row r="50" spans="1:9" ht="15.75">
      <c r="A50" s="5"/>
      <c r="B50" s="4"/>
      <c r="C50" s="5" t="s">
        <v>38</v>
      </c>
      <c r="D50" s="6">
        <v>12467</v>
      </c>
      <c r="E50" s="6">
        <v>12467</v>
      </c>
      <c r="F50" s="6">
        <v>12592</v>
      </c>
      <c r="G50" s="110">
        <f t="shared" si="0"/>
        <v>101.00264698804844</v>
      </c>
      <c r="H50" s="6">
        <v>12592</v>
      </c>
      <c r="I50" s="6">
        <v>12592</v>
      </c>
    </row>
    <row r="51" spans="1:9" ht="15.75">
      <c r="A51" s="5"/>
      <c r="B51" s="4"/>
      <c r="C51" s="5" t="s">
        <v>39</v>
      </c>
      <c r="D51" s="6">
        <v>3200</v>
      </c>
      <c r="E51" s="6">
        <v>3200</v>
      </c>
      <c r="F51" s="6">
        <v>3358</v>
      </c>
      <c r="G51" s="110">
        <f t="shared" si="0"/>
        <v>104.9375</v>
      </c>
      <c r="H51" s="6">
        <v>3400</v>
      </c>
      <c r="I51" s="6">
        <v>3400</v>
      </c>
    </row>
    <row r="52" spans="1:9" ht="15.75">
      <c r="A52" s="5"/>
      <c r="B52" s="4"/>
      <c r="C52" s="21" t="s">
        <v>40</v>
      </c>
      <c r="D52" s="19">
        <v>13564</v>
      </c>
      <c r="E52" s="19">
        <v>13564</v>
      </c>
      <c r="F52" s="19">
        <v>13564</v>
      </c>
      <c r="G52" s="110">
        <f t="shared" si="0"/>
        <v>100</v>
      </c>
      <c r="H52" s="6">
        <v>13564</v>
      </c>
      <c r="I52" s="6">
        <v>13564</v>
      </c>
    </row>
    <row r="53" spans="1:9" ht="15.75">
      <c r="A53" s="5"/>
      <c r="B53" s="4"/>
      <c r="C53" s="5" t="s">
        <v>41</v>
      </c>
      <c r="D53" s="6">
        <v>1430</v>
      </c>
      <c r="E53" s="6">
        <v>1430</v>
      </c>
      <c r="F53" s="6">
        <v>1444</v>
      </c>
      <c r="G53" s="110">
        <f t="shared" si="0"/>
        <v>100.97902097902099</v>
      </c>
      <c r="H53" s="6">
        <v>1444</v>
      </c>
      <c r="I53" s="6">
        <v>1444</v>
      </c>
    </row>
    <row r="54" spans="1:9" ht="15.75">
      <c r="A54" s="5"/>
      <c r="B54" s="4"/>
      <c r="C54" s="21" t="s">
        <v>42</v>
      </c>
      <c r="D54" s="19">
        <v>15000</v>
      </c>
      <c r="E54" s="19">
        <v>15000</v>
      </c>
      <c r="F54" s="19">
        <v>0</v>
      </c>
      <c r="G54" s="110">
        <f t="shared" si="0"/>
        <v>0</v>
      </c>
      <c r="H54" s="6">
        <v>0</v>
      </c>
      <c r="I54" s="6">
        <v>0</v>
      </c>
    </row>
    <row r="55" spans="1:9" ht="15.75">
      <c r="A55" s="5"/>
      <c r="B55" s="4"/>
      <c r="C55" s="5" t="s">
        <v>43</v>
      </c>
      <c r="D55" s="6">
        <v>0</v>
      </c>
      <c r="E55" s="6">
        <v>117200</v>
      </c>
      <c r="F55" s="6">
        <v>0</v>
      </c>
      <c r="G55" s="110">
        <f t="shared" si="0"/>
        <v>0</v>
      </c>
      <c r="H55" s="6">
        <v>0</v>
      </c>
      <c r="I55" s="6">
        <v>0</v>
      </c>
    </row>
    <row r="56" spans="1:9" ht="16.5" thickBot="1">
      <c r="A56" s="16"/>
      <c r="B56" s="101"/>
      <c r="C56" s="16" t="s">
        <v>149</v>
      </c>
      <c r="D56" s="17">
        <v>34818</v>
      </c>
      <c r="E56" s="17">
        <v>34818</v>
      </c>
      <c r="F56" s="17">
        <v>37800</v>
      </c>
      <c r="G56" s="116">
        <f t="shared" si="0"/>
        <v>108.56453558504222</v>
      </c>
      <c r="H56" s="17">
        <v>0</v>
      </c>
      <c r="I56" s="17">
        <v>0</v>
      </c>
    </row>
    <row r="57" spans="1:9" ht="16.5" thickBot="1">
      <c r="A57" s="77" t="s">
        <v>44</v>
      </c>
      <c r="B57" s="102"/>
      <c r="C57" s="79"/>
      <c r="D57" s="118">
        <f>SUM(D58+D61)</f>
        <v>1118551</v>
      </c>
      <c r="E57" s="118">
        <f>SUM(E58+E61)</f>
        <v>109750</v>
      </c>
      <c r="F57" s="117">
        <f>SUM(F58+F61)</f>
        <v>2395509</v>
      </c>
      <c r="G57" s="155">
        <v>2183</v>
      </c>
      <c r="H57" s="113">
        <v>0</v>
      </c>
      <c r="I57" s="112">
        <v>0</v>
      </c>
    </row>
    <row r="58" spans="1:9" ht="15.75">
      <c r="A58" s="49"/>
      <c r="B58" s="91">
        <v>230</v>
      </c>
      <c r="C58" s="12" t="s">
        <v>45</v>
      </c>
      <c r="D58" s="41">
        <f>SUM(D59:D60)</f>
        <v>100000</v>
      </c>
      <c r="E58" s="41">
        <f>SUM(E59:E60)</f>
        <v>109750</v>
      </c>
      <c r="F58" s="41">
        <f>SUM(F59:F60)</f>
        <v>346750</v>
      </c>
      <c r="G58" s="111">
        <f t="shared" si="0"/>
        <v>315.94533029612757</v>
      </c>
      <c r="H58" s="152">
        <v>0</v>
      </c>
      <c r="I58" s="47">
        <v>0</v>
      </c>
    </row>
    <row r="59" spans="1:9" ht="15.75">
      <c r="A59" s="9"/>
      <c r="B59" s="4">
        <v>231</v>
      </c>
      <c r="C59" s="5" t="s">
        <v>46</v>
      </c>
      <c r="D59" s="6">
        <v>0</v>
      </c>
      <c r="E59" s="6">
        <v>9750</v>
      </c>
      <c r="F59" s="6">
        <v>238750</v>
      </c>
      <c r="G59" s="110">
        <f t="shared" si="0"/>
        <v>2448.7179487179487</v>
      </c>
      <c r="H59" s="7">
        <v>0</v>
      </c>
      <c r="I59" s="6">
        <v>0</v>
      </c>
    </row>
    <row r="60" spans="1:9" ht="15.75">
      <c r="A60" s="5"/>
      <c r="B60" s="4">
        <v>233</v>
      </c>
      <c r="C60" s="5" t="s">
        <v>47</v>
      </c>
      <c r="D60" s="6">
        <v>100000</v>
      </c>
      <c r="E60" s="6">
        <v>100000</v>
      </c>
      <c r="F60" s="6">
        <v>108000</v>
      </c>
      <c r="G60" s="110">
        <f t="shared" si="0"/>
        <v>108</v>
      </c>
      <c r="H60" s="7">
        <v>0</v>
      </c>
      <c r="I60" s="6">
        <v>0</v>
      </c>
    </row>
    <row r="61" spans="1:9" ht="15.75">
      <c r="A61" s="5"/>
      <c r="B61" s="8">
        <v>320</v>
      </c>
      <c r="C61" s="67" t="s">
        <v>48</v>
      </c>
      <c r="D61" s="10">
        <f>D64</f>
        <v>1018551</v>
      </c>
      <c r="E61" s="10">
        <f>E64</f>
        <v>0</v>
      </c>
      <c r="F61" s="10">
        <f>F64</f>
        <v>2048759</v>
      </c>
      <c r="G61" s="110">
        <v>0</v>
      </c>
      <c r="H61" s="7">
        <v>0</v>
      </c>
      <c r="I61" s="6">
        <v>0</v>
      </c>
    </row>
    <row r="62" spans="1:9" ht="15.75" hidden="1">
      <c r="A62" s="5"/>
      <c r="B62" s="4"/>
      <c r="C62" s="13"/>
      <c r="D62" s="6"/>
      <c r="E62" s="6"/>
      <c r="F62" s="6"/>
      <c r="G62" s="110" t="e">
        <f t="shared" si="0"/>
        <v>#DIV/0!</v>
      </c>
      <c r="H62" s="7">
        <v>0</v>
      </c>
      <c r="I62" s="6">
        <v>0</v>
      </c>
    </row>
    <row r="63" spans="1:9" ht="15.75" hidden="1">
      <c r="A63" s="5"/>
      <c r="B63" s="4"/>
      <c r="C63" s="13"/>
      <c r="D63" s="6"/>
      <c r="E63" s="6"/>
      <c r="F63" s="6"/>
      <c r="G63" s="110" t="e">
        <f t="shared" si="0"/>
        <v>#DIV/0!</v>
      </c>
      <c r="H63" s="7">
        <v>0</v>
      </c>
      <c r="I63" s="6">
        <v>0</v>
      </c>
    </row>
    <row r="64" spans="1:9" ht="16.5" thickBot="1">
      <c r="A64" s="61"/>
      <c r="B64" s="62">
        <v>322</v>
      </c>
      <c r="C64" s="63" t="s">
        <v>150</v>
      </c>
      <c r="D64" s="17">
        <v>1018551</v>
      </c>
      <c r="E64" s="17">
        <v>0</v>
      </c>
      <c r="F64" s="17">
        <v>2048759</v>
      </c>
      <c r="G64" s="116">
        <v>0</v>
      </c>
      <c r="H64" s="153">
        <v>0</v>
      </c>
      <c r="I64" s="17">
        <v>0</v>
      </c>
    </row>
    <row r="65" spans="1:9" ht="16.5" thickBot="1">
      <c r="A65" s="77" t="s">
        <v>49</v>
      </c>
      <c r="B65" s="104"/>
      <c r="C65" s="79"/>
      <c r="D65" s="118">
        <f>D66+D67</f>
        <v>1439558</v>
      </c>
      <c r="E65" s="117">
        <f>E66+E67</f>
        <v>2172074</v>
      </c>
      <c r="F65" s="118">
        <f>F66+F67</f>
        <v>1424771</v>
      </c>
      <c r="G65" s="154">
        <f t="shared" si="0"/>
        <v>65.59495670957803</v>
      </c>
      <c r="H65" s="118">
        <v>0</v>
      </c>
      <c r="I65" s="112">
        <v>0</v>
      </c>
    </row>
    <row r="66" spans="1:9" ht="15.75">
      <c r="A66" s="49"/>
      <c r="B66" s="120">
        <v>454</v>
      </c>
      <c r="C66" s="46" t="s">
        <v>50</v>
      </c>
      <c r="D66" s="47">
        <v>1439558</v>
      </c>
      <c r="E66" s="47">
        <v>1419419</v>
      </c>
      <c r="F66" s="47">
        <v>1424771</v>
      </c>
      <c r="G66" s="111">
        <f t="shared" si="0"/>
        <v>100.377055682642</v>
      </c>
      <c r="H66" s="47">
        <v>0</v>
      </c>
      <c r="I66" s="47">
        <v>0</v>
      </c>
    </row>
    <row r="67" spans="1:9" ht="16.5" thickBot="1">
      <c r="A67" s="16"/>
      <c r="B67" s="101">
        <v>456</v>
      </c>
      <c r="C67" s="16" t="s">
        <v>51</v>
      </c>
      <c r="D67" s="119">
        <v>0</v>
      </c>
      <c r="E67" s="17">
        <v>752655</v>
      </c>
      <c r="F67" s="17">
        <v>0</v>
      </c>
      <c r="G67" s="116">
        <f t="shared" si="0"/>
        <v>0</v>
      </c>
      <c r="H67" s="17">
        <v>0</v>
      </c>
      <c r="I67" s="17">
        <v>0</v>
      </c>
    </row>
    <row r="68" spans="1:9" ht="15.75">
      <c r="A68" s="121" t="s">
        <v>52</v>
      </c>
      <c r="B68" s="122"/>
      <c r="C68" s="123"/>
      <c r="D68" s="124">
        <v>16350100</v>
      </c>
      <c r="E68" s="124">
        <f>E65+E57+E6</f>
        <v>16559404</v>
      </c>
      <c r="F68" s="125">
        <f>F65+F57+F6</f>
        <v>18522480</v>
      </c>
      <c r="G68" s="156">
        <v>112</v>
      </c>
      <c r="H68" s="124">
        <f>H65+H57+H6</f>
        <v>15150977</v>
      </c>
      <c r="I68" s="124">
        <f>I65+I57+I6</f>
        <v>15194019</v>
      </c>
    </row>
  </sheetData>
  <mergeCells count="1">
    <mergeCell ref="A4:C4"/>
  </mergeCells>
  <printOptions/>
  <pageMargins left="0.75" right="0.75" top="1" bottom="1" header="0.4921259845" footer="0.4921259845"/>
  <pageSetup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3"/>
  <sheetViews>
    <sheetView workbookViewId="0" topLeftCell="A52">
      <selection activeCell="J59" sqref="J59"/>
    </sheetView>
  </sheetViews>
  <sheetFormatPr defaultColWidth="9.140625" defaultRowHeight="12.75"/>
  <cols>
    <col min="1" max="1" width="7.00390625" style="0" customWidth="1"/>
    <col min="2" max="2" width="8.140625" style="0" customWidth="1"/>
    <col min="3" max="3" width="51.7109375" style="0" customWidth="1"/>
    <col min="4" max="4" width="14.140625" style="0" customWidth="1"/>
    <col min="5" max="5" width="14.421875" style="0" customWidth="1"/>
    <col min="6" max="6" width="0.2890625" style="0" hidden="1" customWidth="1"/>
    <col min="7" max="7" width="9.140625" style="0" hidden="1" customWidth="1"/>
    <col min="8" max="8" width="16.421875" style="0" customWidth="1"/>
    <col min="9" max="9" width="12.28125" style="0" customWidth="1"/>
    <col min="10" max="10" width="14.421875" style="0" customWidth="1"/>
    <col min="11" max="11" width="14.28125" style="0" bestFit="1" customWidth="1"/>
  </cols>
  <sheetData>
    <row r="1" spans="1:18" ht="30.75">
      <c r="A1" s="55" t="s">
        <v>157</v>
      </c>
      <c r="B1" s="54"/>
      <c r="C1" s="55" t="s">
        <v>152</v>
      </c>
      <c r="D1" s="55"/>
      <c r="E1" s="55"/>
      <c r="F1" s="56"/>
      <c r="G1" s="57"/>
      <c r="H1" s="57"/>
      <c r="I1" s="18"/>
      <c r="J1" s="15"/>
      <c r="K1" s="15"/>
      <c r="L1" s="15"/>
      <c r="M1" s="15"/>
      <c r="N1" s="15"/>
      <c r="O1" s="15"/>
      <c r="P1" s="15"/>
      <c r="Q1" s="15"/>
      <c r="R1" s="15"/>
    </row>
    <row r="2" spans="1:18" ht="12.75">
      <c r="A2" s="27"/>
      <c r="B2" s="27"/>
      <c r="C2" s="27"/>
      <c r="D2" s="27"/>
      <c r="E2" s="27"/>
      <c r="F2" s="28"/>
      <c r="G2" s="28"/>
      <c r="H2" s="65"/>
      <c r="I2" s="15"/>
      <c r="J2" s="15"/>
      <c r="K2" s="15" t="s">
        <v>155</v>
      </c>
      <c r="L2" s="15"/>
      <c r="M2" s="15"/>
      <c r="N2" s="15"/>
      <c r="O2" s="15"/>
      <c r="P2" s="15"/>
      <c r="Q2" s="15"/>
      <c r="R2" s="15"/>
    </row>
    <row r="3" spans="1:18" ht="15.75" customHeight="1">
      <c r="A3" s="29"/>
      <c r="B3" s="30"/>
      <c r="C3" s="31"/>
      <c r="D3" s="32" t="s">
        <v>0</v>
      </c>
      <c r="E3" s="32" t="s">
        <v>142</v>
      </c>
      <c r="F3" s="33"/>
      <c r="G3" s="33"/>
      <c r="H3" s="68" t="s">
        <v>139</v>
      </c>
      <c r="I3" s="139" t="s">
        <v>151</v>
      </c>
      <c r="J3" s="131" t="s">
        <v>158</v>
      </c>
      <c r="K3" s="132"/>
      <c r="L3" s="34"/>
      <c r="M3" s="34"/>
      <c r="N3" s="15"/>
      <c r="O3" s="15"/>
      <c r="P3" s="15"/>
      <c r="Q3" s="15"/>
      <c r="R3" s="15"/>
    </row>
    <row r="4" spans="1:18" ht="15.75" customHeight="1">
      <c r="A4" s="161" t="s">
        <v>53</v>
      </c>
      <c r="B4" s="162"/>
      <c r="C4" s="163"/>
      <c r="D4" s="1" t="s">
        <v>2</v>
      </c>
      <c r="E4" s="1" t="s">
        <v>2</v>
      </c>
      <c r="F4" s="2"/>
      <c r="G4" s="2"/>
      <c r="H4" s="66" t="s">
        <v>140</v>
      </c>
      <c r="I4" s="140">
        <v>2012</v>
      </c>
      <c r="J4" s="135"/>
      <c r="K4" s="50"/>
      <c r="L4" s="34"/>
      <c r="M4" s="34"/>
      <c r="N4" s="15"/>
      <c r="O4" s="15"/>
      <c r="P4" s="15"/>
      <c r="Q4" s="15"/>
      <c r="R4" s="15"/>
    </row>
    <row r="5" spans="1:18" ht="15.75" customHeight="1" thickBot="1">
      <c r="A5" s="71"/>
      <c r="B5" s="36"/>
      <c r="C5" s="72" t="s">
        <v>3</v>
      </c>
      <c r="D5" s="1">
        <v>2011</v>
      </c>
      <c r="E5" s="1">
        <v>2011</v>
      </c>
      <c r="F5" s="2"/>
      <c r="G5" s="2"/>
      <c r="H5" s="66">
        <v>2012</v>
      </c>
      <c r="I5" s="66">
        <v>2011</v>
      </c>
      <c r="J5" s="93">
        <v>2013</v>
      </c>
      <c r="K5" s="93">
        <v>2014</v>
      </c>
      <c r="L5" s="34"/>
      <c r="M5" s="34"/>
      <c r="N5" s="15"/>
      <c r="O5" s="15"/>
      <c r="P5" s="15"/>
      <c r="Q5" s="15"/>
      <c r="R5" s="15"/>
    </row>
    <row r="6" spans="1:18" ht="16.5" customHeight="1" thickBot="1">
      <c r="A6" s="150">
        <v>600</v>
      </c>
      <c r="B6" s="76" t="s">
        <v>54</v>
      </c>
      <c r="C6" s="77"/>
      <c r="D6" s="78">
        <f>SUM(D7+D14+D16+D19+D23+D27+D31+D38+D44)</f>
        <v>13791991</v>
      </c>
      <c r="E6" s="78">
        <f>SUM(E7+E14+E16+E19+E23+E27+E31+E38+E44)</f>
        <v>14277580</v>
      </c>
      <c r="F6" s="79"/>
      <c r="G6" s="79"/>
      <c r="H6" s="78">
        <f>SUM(H7+H14+H16+H19+H23+H27+H31+H38+H44)</f>
        <v>14702200</v>
      </c>
      <c r="I6" s="157">
        <f>H6/E6*100</f>
        <v>102.97403341462629</v>
      </c>
      <c r="J6" s="134">
        <f>J7+J14+J16+J19+J23+J27+J31+J38+J44</f>
        <v>15150977</v>
      </c>
      <c r="K6" s="151">
        <f>K7+K14+K16+K19+K23+K27+K31+K38+K44</f>
        <v>15194019</v>
      </c>
      <c r="L6" s="34"/>
      <c r="M6" s="34"/>
      <c r="N6" s="15"/>
      <c r="O6" s="15"/>
      <c r="P6" s="15"/>
      <c r="Q6" s="15"/>
      <c r="R6" s="15"/>
    </row>
    <row r="7" spans="1:18" ht="16.5" customHeight="1">
      <c r="A7" s="48" t="s">
        <v>55</v>
      </c>
      <c r="B7" s="73"/>
      <c r="C7" s="74" t="s">
        <v>56</v>
      </c>
      <c r="D7" s="75">
        <f>SUM(D8:D13)</f>
        <v>2521025</v>
      </c>
      <c r="E7" s="75">
        <f>SUM(E8:E13)</f>
        <v>2659109</v>
      </c>
      <c r="F7" s="2"/>
      <c r="G7" s="2"/>
      <c r="H7" s="75">
        <f>SUM(H8:H13)</f>
        <v>2789075</v>
      </c>
      <c r="I7" s="136">
        <f aca="true" t="shared" si="0" ref="I7:I50">H7/E7*100</f>
        <v>104.88757700417696</v>
      </c>
      <c r="J7" s="41">
        <f>J8+J9+J10+J12+J13</f>
        <v>2822053</v>
      </c>
      <c r="K7" s="41">
        <v>2828853</v>
      </c>
      <c r="L7" s="34"/>
      <c r="M7" s="34"/>
      <c r="N7" s="15"/>
      <c r="O7" s="15"/>
      <c r="P7" s="15"/>
      <c r="Q7" s="15"/>
      <c r="R7" s="15"/>
    </row>
    <row r="8" spans="1:18" ht="16.5" customHeight="1">
      <c r="A8" s="35"/>
      <c r="B8" s="35" t="s">
        <v>57</v>
      </c>
      <c r="C8" s="35" t="s">
        <v>58</v>
      </c>
      <c r="D8" s="6">
        <v>2261261</v>
      </c>
      <c r="E8" s="7">
        <v>2390085</v>
      </c>
      <c r="F8" s="2"/>
      <c r="G8" s="2"/>
      <c r="H8" s="7">
        <v>2569659</v>
      </c>
      <c r="I8" s="136">
        <f t="shared" si="0"/>
        <v>107.5132892763228</v>
      </c>
      <c r="J8" s="6">
        <v>2630000</v>
      </c>
      <c r="K8" s="6">
        <v>2635000</v>
      </c>
      <c r="L8" s="34"/>
      <c r="M8" s="34"/>
      <c r="N8" s="15"/>
      <c r="O8" s="15"/>
      <c r="P8" s="15"/>
      <c r="Q8" s="15"/>
      <c r="R8" s="15"/>
    </row>
    <row r="9" spans="1:18" ht="16.5" customHeight="1">
      <c r="A9" s="35"/>
      <c r="B9" s="35" t="s">
        <v>59</v>
      </c>
      <c r="C9" s="5" t="s">
        <v>60</v>
      </c>
      <c r="D9" s="6">
        <v>46080</v>
      </c>
      <c r="E9" s="6">
        <v>54180</v>
      </c>
      <c r="F9" s="36"/>
      <c r="G9" s="2"/>
      <c r="H9" s="7">
        <v>16860</v>
      </c>
      <c r="I9" s="136">
        <f t="shared" si="0"/>
        <v>31.118493909191585</v>
      </c>
      <c r="J9" s="6">
        <v>22000</v>
      </c>
      <c r="K9" s="6">
        <v>23000</v>
      </c>
      <c r="L9" s="34"/>
      <c r="M9" s="34"/>
      <c r="N9" s="15"/>
      <c r="O9" s="15"/>
      <c r="P9" s="15"/>
      <c r="Q9" s="15"/>
      <c r="R9" s="15"/>
    </row>
    <row r="10" spans="1:18" ht="16.5" customHeight="1">
      <c r="A10" s="35"/>
      <c r="B10" s="35" t="s">
        <v>61</v>
      </c>
      <c r="C10" s="5" t="s">
        <v>62</v>
      </c>
      <c r="D10" s="6">
        <v>91290</v>
      </c>
      <c r="E10" s="6">
        <v>94830</v>
      </c>
      <c r="F10" s="2"/>
      <c r="G10" s="2"/>
      <c r="H10" s="7">
        <v>98203</v>
      </c>
      <c r="I10" s="136">
        <f t="shared" si="0"/>
        <v>103.55689127913108</v>
      </c>
      <c r="J10" s="6">
        <v>98500</v>
      </c>
      <c r="K10" s="6">
        <v>98500</v>
      </c>
      <c r="L10" s="34"/>
      <c r="M10" s="34"/>
      <c r="N10" s="15"/>
      <c r="O10" s="15"/>
      <c r="P10" s="15"/>
      <c r="Q10" s="15"/>
      <c r="R10" s="15"/>
    </row>
    <row r="11" spans="1:18" ht="16.5" customHeight="1">
      <c r="A11" s="35"/>
      <c r="B11" s="35" t="s">
        <v>63</v>
      </c>
      <c r="C11" s="5" t="s">
        <v>130</v>
      </c>
      <c r="D11" s="6">
        <v>34818</v>
      </c>
      <c r="E11" s="6">
        <v>34818</v>
      </c>
      <c r="F11" s="2"/>
      <c r="G11" s="2"/>
      <c r="H11" s="7">
        <v>37800</v>
      </c>
      <c r="I11" s="136">
        <f t="shared" si="0"/>
        <v>108.56453558504222</v>
      </c>
      <c r="J11" s="6">
        <v>0</v>
      </c>
      <c r="K11" s="6">
        <v>0</v>
      </c>
      <c r="L11" s="34"/>
      <c r="M11" s="34"/>
      <c r="N11" s="15"/>
      <c r="O11" s="15"/>
      <c r="P11" s="15"/>
      <c r="Q11" s="15"/>
      <c r="R11" s="15"/>
    </row>
    <row r="12" spans="1:18" ht="16.5" customHeight="1">
      <c r="A12" s="35"/>
      <c r="B12" s="35" t="s">
        <v>63</v>
      </c>
      <c r="C12" s="5" t="s">
        <v>64</v>
      </c>
      <c r="D12" s="6">
        <v>29976</v>
      </c>
      <c r="E12" s="6">
        <v>29976</v>
      </c>
      <c r="F12" s="2"/>
      <c r="G12" s="2"/>
      <c r="H12" s="7">
        <v>30053</v>
      </c>
      <c r="I12" s="136">
        <f t="shared" si="0"/>
        <v>100.25687216439817</v>
      </c>
      <c r="J12" s="6">
        <v>31053</v>
      </c>
      <c r="K12" s="6">
        <v>31053</v>
      </c>
      <c r="L12" s="34"/>
      <c r="M12" s="34"/>
      <c r="N12" s="15"/>
      <c r="O12" s="15"/>
      <c r="P12" s="15"/>
      <c r="Q12" s="15"/>
      <c r="R12" s="15"/>
    </row>
    <row r="13" spans="1:18" ht="16.5" customHeight="1">
      <c r="A13" s="37"/>
      <c r="B13" s="35" t="s">
        <v>65</v>
      </c>
      <c r="C13" s="38" t="s">
        <v>66</v>
      </c>
      <c r="D13" s="6">
        <f>55074+2526</f>
        <v>57600</v>
      </c>
      <c r="E13" s="6">
        <f>52694+2526</f>
        <v>55220</v>
      </c>
      <c r="F13" s="2"/>
      <c r="G13" s="2"/>
      <c r="H13" s="7">
        <v>36500</v>
      </c>
      <c r="I13" s="136">
        <f t="shared" si="0"/>
        <v>66.09923940601232</v>
      </c>
      <c r="J13" s="6">
        <v>40500</v>
      </c>
      <c r="K13" s="6">
        <v>41300</v>
      </c>
      <c r="L13" s="34"/>
      <c r="M13" s="34"/>
      <c r="N13" s="15"/>
      <c r="O13" s="15"/>
      <c r="P13" s="15"/>
      <c r="Q13" s="15"/>
      <c r="R13" s="15"/>
    </row>
    <row r="14" spans="1:18" ht="16.5" customHeight="1">
      <c r="A14" s="39" t="s">
        <v>67</v>
      </c>
      <c r="B14" s="39"/>
      <c r="C14" s="9" t="s">
        <v>68</v>
      </c>
      <c r="D14" s="10">
        <f>SUM(D15)</f>
        <v>2900</v>
      </c>
      <c r="E14" s="10">
        <f>SUM(E15)</f>
        <v>3350</v>
      </c>
      <c r="F14" s="2"/>
      <c r="G14" s="2"/>
      <c r="H14" s="10">
        <f>SUM(H15)</f>
        <v>2550</v>
      </c>
      <c r="I14" s="136">
        <f t="shared" si="0"/>
        <v>76.11940298507463</v>
      </c>
      <c r="J14" s="10">
        <v>3021</v>
      </c>
      <c r="K14" s="10">
        <v>3050</v>
      </c>
      <c r="L14" s="34"/>
      <c r="M14" s="34"/>
      <c r="N14" s="15"/>
      <c r="O14" s="15"/>
      <c r="P14" s="15"/>
      <c r="Q14" s="15"/>
      <c r="R14" s="15"/>
    </row>
    <row r="15" spans="1:18" ht="16.5" customHeight="1">
      <c r="A15" s="35"/>
      <c r="B15" s="35" t="s">
        <v>69</v>
      </c>
      <c r="C15" s="5" t="s">
        <v>70</v>
      </c>
      <c r="D15" s="6">
        <v>2900</v>
      </c>
      <c r="E15" s="6">
        <v>3350</v>
      </c>
      <c r="F15" s="2"/>
      <c r="G15" s="2"/>
      <c r="H15" s="6">
        <v>2550</v>
      </c>
      <c r="I15" s="136">
        <f t="shared" si="0"/>
        <v>76.11940298507463</v>
      </c>
      <c r="J15" s="6">
        <v>3021</v>
      </c>
      <c r="K15" s="6">
        <v>3050</v>
      </c>
      <c r="L15" s="34"/>
      <c r="M15" s="34"/>
      <c r="N15" s="15"/>
      <c r="O15" s="15"/>
      <c r="P15" s="15"/>
      <c r="Q15" s="15"/>
      <c r="R15" s="15"/>
    </row>
    <row r="16" spans="1:18" ht="16.5" customHeight="1">
      <c r="A16" s="39" t="s">
        <v>71</v>
      </c>
      <c r="B16" s="39"/>
      <c r="C16" s="9" t="s">
        <v>72</v>
      </c>
      <c r="D16" s="10">
        <f>SUM(D17:D18)</f>
        <v>100757</v>
      </c>
      <c r="E16" s="10">
        <f>SUM(E17:E18)</f>
        <v>103687</v>
      </c>
      <c r="F16" s="2"/>
      <c r="G16" s="2"/>
      <c r="H16" s="10">
        <f>SUM(H17:H18)</f>
        <v>106080</v>
      </c>
      <c r="I16" s="136">
        <f t="shared" si="0"/>
        <v>102.30790745223605</v>
      </c>
      <c r="J16" s="10">
        <v>106310</v>
      </c>
      <c r="K16" s="10">
        <v>106310</v>
      </c>
      <c r="L16" s="34"/>
      <c r="M16" s="34"/>
      <c r="N16" s="15"/>
      <c r="O16" s="15"/>
      <c r="P16" s="15"/>
      <c r="Q16" s="15"/>
      <c r="R16" s="15"/>
    </row>
    <row r="17" spans="1:18" ht="16.5" customHeight="1">
      <c r="A17" s="39"/>
      <c r="B17" s="35" t="s">
        <v>69</v>
      </c>
      <c r="C17" s="5" t="s">
        <v>73</v>
      </c>
      <c r="D17" s="6">
        <v>797</v>
      </c>
      <c r="E17" s="6">
        <v>797</v>
      </c>
      <c r="F17" s="2"/>
      <c r="G17" s="2"/>
      <c r="H17" s="6">
        <v>600</v>
      </c>
      <c r="I17" s="136">
        <f t="shared" si="0"/>
        <v>75.28230865746549</v>
      </c>
      <c r="J17" s="6">
        <v>830</v>
      </c>
      <c r="K17" s="6">
        <v>830</v>
      </c>
      <c r="L17" s="34"/>
      <c r="M17" s="34"/>
      <c r="N17" s="15"/>
      <c r="O17" s="15"/>
      <c r="P17" s="15"/>
      <c r="Q17" s="15"/>
      <c r="R17" s="15"/>
    </row>
    <row r="18" spans="1:18" ht="16.5" customHeight="1">
      <c r="A18" s="35"/>
      <c r="B18" s="35" t="s">
        <v>63</v>
      </c>
      <c r="C18" s="5" t="s">
        <v>74</v>
      </c>
      <c r="D18" s="6">
        <v>99960</v>
      </c>
      <c r="E18" s="6">
        <v>102890</v>
      </c>
      <c r="F18" s="2"/>
      <c r="G18" s="2"/>
      <c r="H18" s="6">
        <v>105480</v>
      </c>
      <c r="I18" s="136">
        <f t="shared" si="0"/>
        <v>102.51725143356983</v>
      </c>
      <c r="J18" s="6">
        <v>105480</v>
      </c>
      <c r="K18" s="6">
        <v>105480</v>
      </c>
      <c r="L18" s="34"/>
      <c r="M18" s="34"/>
      <c r="N18" s="15"/>
      <c r="O18" s="15"/>
      <c r="P18" s="15"/>
      <c r="Q18" s="15"/>
      <c r="R18" s="15"/>
    </row>
    <row r="19" spans="1:18" ht="16.5" customHeight="1">
      <c r="A19" s="39" t="s">
        <v>75</v>
      </c>
      <c r="B19" s="39"/>
      <c r="C19" s="9" t="s">
        <v>76</v>
      </c>
      <c r="D19" s="10">
        <f>SUM(D20:D22)</f>
        <v>592416</v>
      </c>
      <c r="E19" s="10">
        <f>SUM(E20:E22)</f>
        <v>625316</v>
      </c>
      <c r="F19" s="2"/>
      <c r="G19" s="2"/>
      <c r="H19" s="10">
        <f>SUM(H20:H22)</f>
        <v>581636</v>
      </c>
      <c r="I19" s="136">
        <f t="shared" si="0"/>
        <v>93.01473175162639</v>
      </c>
      <c r="J19" s="10">
        <f>SUM(J20:J22)</f>
        <v>576932</v>
      </c>
      <c r="K19" s="10">
        <v>573732</v>
      </c>
      <c r="L19" s="34"/>
      <c r="M19" s="34"/>
      <c r="N19" s="15"/>
      <c r="O19" s="15"/>
      <c r="P19" s="15"/>
      <c r="Q19" s="15"/>
      <c r="R19" s="15"/>
    </row>
    <row r="20" spans="1:18" ht="16.5" customHeight="1">
      <c r="A20" s="35"/>
      <c r="B20" s="35" t="s">
        <v>77</v>
      </c>
      <c r="C20" s="5" t="s">
        <v>78</v>
      </c>
      <c r="D20" s="6">
        <v>38141</v>
      </c>
      <c r="E20" s="6">
        <v>34340</v>
      </c>
      <c r="F20" s="2"/>
      <c r="G20" s="2"/>
      <c r="H20" s="7">
        <v>9000</v>
      </c>
      <c r="I20" s="136">
        <f t="shared" si="0"/>
        <v>26.2085032032615</v>
      </c>
      <c r="J20" s="6">
        <v>20000</v>
      </c>
      <c r="K20" s="6">
        <v>15000</v>
      </c>
      <c r="L20" s="34"/>
      <c r="M20" s="34"/>
      <c r="N20" s="15"/>
      <c r="O20" s="15"/>
      <c r="P20" s="15"/>
      <c r="Q20" s="15"/>
      <c r="R20" s="15"/>
    </row>
    <row r="21" spans="1:18" ht="16.5" customHeight="1">
      <c r="A21" s="35"/>
      <c r="B21" s="35" t="s">
        <v>77</v>
      </c>
      <c r="C21" s="5" t="s">
        <v>79</v>
      </c>
      <c r="D21" s="6">
        <v>193728</v>
      </c>
      <c r="E21" s="6">
        <v>230429</v>
      </c>
      <c r="F21" s="2"/>
      <c r="G21" s="2"/>
      <c r="H21" s="7">
        <v>221429</v>
      </c>
      <c r="I21" s="136">
        <f t="shared" si="0"/>
        <v>96.094241610214</v>
      </c>
      <c r="J21" s="6">
        <v>196732</v>
      </c>
      <c r="K21" s="6">
        <v>196732</v>
      </c>
      <c r="L21" s="34"/>
      <c r="M21" s="34"/>
      <c r="N21" s="15"/>
      <c r="O21" s="15"/>
      <c r="P21" s="15"/>
      <c r="Q21" s="15"/>
      <c r="R21" s="15"/>
    </row>
    <row r="22" spans="1:18" ht="16.5" customHeight="1">
      <c r="A22" s="35"/>
      <c r="B22" s="35" t="s">
        <v>80</v>
      </c>
      <c r="C22" s="5" t="s">
        <v>81</v>
      </c>
      <c r="D22" s="6">
        <v>360547</v>
      </c>
      <c r="E22" s="6">
        <v>360547</v>
      </c>
      <c r="F22" s="2"/>
      <c r="G22" s="2"/>
      <c r="H22" s="7">
        <v>351207</v>
      </c>
      <c r="I22" s="136">
        <f t="shared" si="0"/>
        <v>97.40949168901697</v>
      </c>
      <c r="J22" s="6">
        <v>360200</v>
      </c>
      <c r="K22" s="6">
        <v>362000</v>
      </c>
      <c r="L22" s="34"/>
      <c r="M22" s="34"/>
      <c r="N22" s="15"/>
      <c r="O22" s="15"/>
      <c r="P22" s="15"/>
      <c r="Q22" s="15"/>
      <c r="R22" s="15"/>
    </row>
    <row r="23" spans="1:18" ht="16.5" customHeight="1">
      <c r="A23" s="39" t="s">
        <v>82</v>
      </c>
      <c r="B23" s="39"/>
      <c r="C23" s="9" t="s">
        <v>83</v>
      </c>
      <c r="D23" s="10">
        <f>SUM(D24:D26)</f>
        <v>157345</v>
      </c>
      <c r="E23" s="10">
        <f>SUM(E24:E26)</f>
        <v>139146</v>
      </c>
      <c r="F23" s="2"/>
      <c r="G23" s="2"/>
      <c r="H23" s="10">
        <f>SUM(H24:H26)</f>
        <v>130800</v>
      </c>
      <c r="I23" s="136">
        <f t="shared" si="0"/>
        <v>94.0019835280928</v>
      </c>
      <c r="J23" s="10">
        <v>133300</v>
      </c>
      <c r="K23" s="10">
        <v>135400</v>
      </c>
      <c r="L23" s="34"/>
      <c r="M23" s="34"/>
      <c r="N23" s="15"/>
      <c r="O23" s="15"/>
      <c r="P23" s="15"/>
      <c r="Q23" s="15"/>
      <c r="R23" s="15"/>
    </row>
    <row r="24" spans="1:18" ht="16.5" customHeight="1">
      <c r="A24" s="35"/>
      <c r="B24" s="35" t="s">
        <v>84</v>
      </c>
      <c r="C24" s="5" t="s">
        <v>85</v>
      </c>
      <c r="D24" s="6">
        <v>95905</v>
      </c>
      <c r="E24" s="6">
        <v>82246</v>
      </c>
      <c r="F24" s="2"/>
      <c r="G24" s="2"/>
      <c r="H24" s="6">
        <v>48500</v>
      </c>
      <c r="I24" s="136">
        <f t="shared" si="0"/>
        <v>58.96943316392287</v>
      </c>
      <c r="J24" s="6">
        <v>49300</v>
      </c>
      <c r="K24" s="6">
        <v>50200</v>
      </c>
      <c r="L24" s="34"/>
      <c r="M24" s="34"/>
      <c r="N24" s="15"/>
      <c r="O24" s="15"/>
      <c r="P24" s="15"/>
      <c r="Q24" s="15"/>
      <c r="R24" s="15"/>
    </row>
    <row r="25" spans="1:18" ht="16.5" customHeight="1">
      <c r="A25" s="35"/>
      <c r="B25" s="35" t="s">
        <v>86</v>
      </c>
      <c r="C25" s="5" t="s">
        <v>87</v>
      </c>
      <c r="D25" s="6">
        <v>28896</v>
      </c>
      <c r="E25" s="6">
        <v>32100</v>
      </c>
      <c r="F25" s="2"/>
      <c r="G25" s="2"/>
      <c r="H25" s="6">
        <f>7500+15000+6000</f>
        <v>28500</v>
      </c>
      <c r="I25" s="136">
        <f t="shared" si="0"/>
        <v>88.78504672897196</v>
      </c>
      <c r="J25" s="6">
        <v>30100</v>
      </c>
      <c r="K25" s="6">
        <v>31200</v>
      </c>
      <c r="L25" s="34"/>
      <c r="M25" s="34"/>
      <c r="N25" s="15"/>
      <c r="O25" s="15"/>
      <c r="P25" s="15"/>
      <c r="Q25" s="15"/>
      <c r="R25" s="15"/>
    </row>
    <row r="26" spans="1:18" ht="16.5" customHeight="1">
      <c r="A26" s="35"/>
      <c r="B26" s="35" t="s">
        <v>63</v>
      </c>
      <c r="C26" s="5" t="s">
        <v>88</v>
      </c>
      <c r="D26" s="6">
        <v>32544</v>
      </c>
      <c r="E26" s="6">
        <v>24800</v>
      </c>
      <c r="F26" s="2"/>
      <c r="G26" s="2"/>
      <c r="H26" s="6">
        <v>53800</v>
      </c>
      <c r="I26" s="136">
        <f t="shared" si="0"/>
        <v>216.93548387096774</v>
      </c>
      <c r="J26" s="6">
        <v>53900</v>
      </c>
      <c r="K26" s="6">
        <v>54000</v>
      </c>
      <c r="L26" s="34"/>
      <c r="M26" s="34"/>
      <c r="N26" s="15"/>
      <c r="O26" s="15"/>
      <c r="P26" s="15"/>
      <c r="Q26" s="15"/>
      <c r="R26" s="15"/>
    </row>
    <row r="27" spans="1:18" ht="16.5" customHeight="1">
      <c r="A27" s="39" t="s">
        <v>89</v>
      </c>
      <c r="B27" s="39"/>
      <c r="C27" s="9" t="s">
        <v>90</v>
      </c>
      <c r="D27" s="10">
        <f>SUM(D28:D30)</f>
        <v>3009786</v>
      </c>
      <c r="E27" s="10">
        <f>SUM(E28:E30)</f>
        <v>3132886</v>
      </c>
      <c r="F27" s="2"/>
      <c r="G27" s="2"/>
      <c r="H27" s="10">
        <f>SUM(H28:H30)</f>
        <v>3441169</v>
      </c>
      <c r="I27" s="136">
        <f t="shared" si="0"/>
        <v>109.84022399793673</v>
      </c>
      <c r="J27" s="10">
        <f>J28+J29+J30</f>
        <v>3454285</v>
      </c>
      <c r="K27" s="10">
        <v>3457860</v>
      </c>
      <c r="L27" s="34"/>
      <c r="M27" s="34"/>
      <c r="N27" s="15"/>
      <c r="O27" s="15"/>
      <c r="P27" s="15"/>
      <c r="Q27" s="15"/>
      <c r="R27" s="15"/>
    </row>
    <row r="28" spans="1:18" ht="16.5" customHeight="1">
      <c r="A28" s="35"/>
      <c r="B28" s="35" t="s">
        <v>84</v>
      </c>
      <c r="C28" s="5" t="s">
        <v>91</v>
      </c>
      <c r="D28" s="6">
        <v>13786</v>
      </c>
      <c r="E28" s="6">
        <v>13786</v>
      </c>
      <c r="F28" s="2"/>
      <c r="G28" s="2"/>
      <c r="H28" s="6">
        <v>14285</v>
      </c>
      <c r="I28" s="136">
        <f t="shared" si="0"/>
        <v>103.61961410126214</v>
      </c>
      <c r="J28" s="6">
        <v>14285</v>
      </c>
      <c r="K28" s="6">
        <v>14360</v>
      </c>
      <c r="L28" s="34"/>
      <c r="M28" s="34"/>
      <c r="N28" s="15"/>
      <c r="O28" s="15"/>
      <c r="P28" s="15"/>
      <c r="Q28" s="15"/>
      <c r="R28" s="15"/>
    </row>
    <row r="29" spans="1:18" ht="16.5" customHeight="1">
      <c r="A29" s="35"/>
      <c r="B29" s="35" t="s">
        <v>69</v>
      </c>
      <c r="C29" s="5" t="s">
        <v>92</v>
      </c>
      <c r="D29" s="7">
        <v>2660000</v>
      </c>
      <c r="E29" s="7">
        <v>2816330</v>
      </c>
      <c r="F29" s="2"/>
      <c r="G29" s="2"/>
      <c r="H29" s="7">
        <v>2933934</v>
      </c>
      <c r="I29" s="136">
        <f t="shared" si="0"/>
        <v>104.17578905881058</v>
      </c>
      <c r="J29" s="7">
        <v>2940000</v>
      </c>
      <c r="K29" s="6">
        <v>2950000</v>
      </c>
      <c r="L29" s="34"/>
      <c r="M29" s="34"/>
      <c r="N29" s="15"/>
      <c r="O29" s="15"/>
      <c r="P29" s="15"/>
      <c r="Q29" s="15"/>
      <c r="R29" s="15"/>
    </row>
    <row r="30" spans="1:18" ht="16.5" customHeight="1">
      <c r="A30" s="35"/>
      <c r="B30" s="35" t="s">
        <v>63</v>
      </c>
      <c r="C30" s="5" t="s">
        <v>93</v>
      </c>
      <c r="D30" s="6">
        <v>336000</v>
      </c>
      <c r="E30" s="6">
        <v>302770</v>
      </c>
      <c r="F30" s="2"/>
      <c r="G30" s="2"/>
      <c r="H30" s="7">
        <v>492950</v>
      </c>
      <c r="I30" s="136">
        <f t="shared" si="0"/>
        <v>162.81335667338243</v>
      </c>
      <c r="J30" s="6">
        <v>500000</v>
      </c>
      <c r="K30" s="6">
        <v>510000</v>
      </c>
      <c r="L30" s="34"/>
      <c r="M30" s="34"/>
      <c r="N30" s="15"/>
      <c r="O30" s="15"/>
      <c r="P30" s="15"/>
      <c r="Q30" s="15"/>
      <c r="R30" s="15"/>
    </row>
    <row r="31" spans="1:18" ht="16.5" customHeight="1">
      <c r="A31" s="39" t="s">
        <v>94</v>
      </c>
      <c r="B31" s="39"/>
      <c r="C31" s="9" t="s">
        <v>95</v>
      </c>
      <c r="D31" s="10">
        <f>SUM(D32:D37)</f>
        <v>989867</v>
      </c>
      <c r="E31" s="10">
        <f>SUM(E32:E37)</f>
        <v>1078139</v>
      </c>
      <c r="F31" s="2"/>
      <c r="G31" s="2"/>
      <c r="H31" s="11">
        <f>SUM(H32:H37)</f>
        <v>1086973</v>
      </c>
      <c r="I31" s="136">
        <f t="shared" si="0"/>
        <v>100.8193748672481</v>
      </c>
      <c r="J31" s="11">
        <f>SUM(J32:J37)</f>
        <v>1094349</v>
      </c>
      <c r="K31" s="10">
        <v>1091990</v>
      </c>
      <c r="L31" s="34"/>
      <c r="M31" s="34"/>
      <c r="N31" s="15"/>
      <c r="O31" s="15"/>
      <c r="P31" s="15"/>
      <c r="Q31" s="15"/>
      <c r="R31" s="15"/>
    </row>
    <row r="32" spans="1:18" ht="16.5" customHeight="1">
      <c r="A32" s="35"/>
      <c r="B32" s="35" t="s">
        <v>84</v>
      </c>
      <c r="C32" s="5" t="s">
        <v>96</v>
      </c>
      <c r="D32" s="6">
        <v>8640</v>
      </c>
      <c r="E32" s="6">
        <v>12140</v>
      </c>
      <c r="F32" s="2"/>
      <c r="G32" s="2"/>
      <c r="H32" s="7">
        <v>14011</v>
      </c>
      <c r="I32" s="136">
        <f t="shared" si="0"/>
        <v>115.41186161449752</v>
      </c>
      <c r="J32" s="6">
        <v>15000</v>
      </c>
      <c r="K32" s="6">
        <v>15500</v>
      </c>
      <c r="L32" s="34"/>
      <c r="M32" s="34"/>
      <c r="N32" s="15"/>
      <c r="O32" s="15"/>
      <c r="P32" s="15"/>
      <c r="Q32" s="15"/>
      <c r="R32" s="15"/>
    </row>
    <row r="33" spans="1:18" ht="16.5" customHeight="1">
      <c r="A33" s="35"/>
      <c r="B33" s="35" t="s">
        <v>84</v>
      </c>
      <c r="C33" s="5" t="s">
        <v>25</v>
      </c>
      <c r="D33" s="6">
        <v>21080</v>
      </c>
      <c r="E33" s="6">
        <v>25030</v>
      </c>
      <c r="F33" s="2"/>
      <c r="G33" s="2"/>
      <c r="H33" s="7">
        <v>17820</v>
      </c>
      <c r="I33" s="136">
        <f t="shared" si="0"/>
        <v>71.19456652017578</v>
      </c>
      <c r="J33" s="6">
        <v>18200</v>
      </c>
      <c r="K33" s="6">
        <v>19500</v>
      </c>
      <c r="L33" s="34"/>
      <c r="M33" s="34"/>
      <c r="N33" s="15"/>
      <c r="O33" s="15"/>
      <c r="P33" s="15"/>
      <c r="Q33" s="15"/>
      <c r="R33" s="15"/>
    </row>
    <row r="34" spans="1:18" ht="16.5" customHeight="1">
      <c r="A34" s="35"/>
      <c r="B34" s="35" t="s">
        <v>69</v>
      </c>
      <c r="C34" s="5" t="s">
        <v>97</v>
      </c>
      <c r="D34" s="6">
        <v>480000</v>
      </c>
      <c r="E34" s="6">
        <v>484000</v>
      </c>
      <c r="F34" s="2"/>
      <c r="G34" s="2"/>
      <c r="H34" s="7">
        <v>516000</v>
      </c>
      <c r="I34" s="136">
        <f t="shared" si="0"/>
        <v>106.61157024793388</v>
      </c>
      <c r="J34" s="7">
        <v>516000</v>
      </c>
      <c r="K34" s="6">
        <v>520000</v>
      </c>
      <c r="L34" s="34"/>
      <c r="M34" s="34"/>
      <c r="N34" s="15"/>
      <c r="O34" s="15"/>
      <c r="P34" s="15"/>
      <c r="Q34" s="15"/>
      <c r="R34" s="15"/>
    </row>
    <row r="35" spans="1:18" ht="16.5" customHeight="1">
      <c r="A35" s="35"/>
      <c r="B35" s="35" t="s">
        <v>98</v>
      </c>
      <c r="C35" s="5" t="s">
        <v>99</v>
      </c>
      <c r="D35" s="6">
        <v>245549</v>
      </c>
      <c r="E35" s="7">
        <v>250049</v>
      </c>
      <c r="F35" s="2"/>
      <c r="G35" s="2"/>
      <c r="H35" s="7">
        <v>250049</v>
      </c>
      <c r="I35" s="136">
        <f t="shared" si="0"/>
        <v>100</v>
      </c>
      <c r="J35" s="7">
        <v>250049</v>
      </c>
      <c r="K35" s="6">
        <v>250090</v>
      </c>
      <c r="L35" s="34"/>
      <c r="M35" s="34"/>
      <c r="N35" s="15"/>
      <c r="O35" s="15"/>
      <c r="P35" s="15"/>
      <c r="Q35" s="15"/>
      <c r="R35" s="15"/>
    </row>
    <row r="36" spans="1:18" ht="16.5" customHeight="1">
      <c r="A36" s="35"/>
      <c r="B36" s="35" t="s">
        <v>100</v>
      </c>
      <c r="C36" s="5" t="s">
        <v>101</v>
      </c>
      <c r="D36" s="6">
        <v>74880</v>
      </c>
      <c r="E36" s="6">
        <v>80202</v>
      </c>
      <c r="F36" s="2"/>
      <c r="G36" s="2"/>
      <c r="H36" s="7">
        <v>77093</v>
      </c>
      <c r="I36" s="136">
        <f t="shared" si="0"/>
        <v>96.12353806638238</v>
      </c>
      <c r="J36" s="6">
        <v>77100</v>
      </c>
      <c r="K36" s="6">
        <v>77200</v>
      </c>
      <c r="L36" s="34"/>
      <c r="M36" s="34"/>
      <c r="N36" s="15"/>
      <c r="O36" s="15"/>
      <c r="P36" s="15"/>
      <c r="Q36" s="15"/>
      <c r="R36" s="15"/>
    </row>
    <row r="37" spans="1:18" ht="16.5" customHeight="1">
      <c r="A37" s="35"/>
      <c r="B37" s="35" t="s">
        <v>102</v>
      </c>
      <c r="C37" s="5" t="s">
        <v>103</v>
      </c>
      <c r="D37" s="6">
        <v>159718</v>
      </c>
      <c r="E37" s="6">
        <v>226718</v>
      </c>
      <c r="F37" s="2"/>
      <c r="G37" s="2"/>
      <c r="H37" s="7">
        <v>212000</v>
      </c>
      <c r="I37" s="136">
        <f t="shared" si="0"/>
        <v>93.50823489974329</v>
      </c>
      <c r="J37" s="7">
        <v>218000</v>
      </c>
      <c r="K37" s="6">
        <v>212200</v>
      </c>
      <c r="L37" s="34"/>
      <c r="M37" s="34"/>
      <c r="N37" s="15"/>
      <c r="O37" s="15"/>
      <c r="P37" s="15"/>
      <c r="Q37" s="15"/>
      <c r="R37" s="15"/>
    </row>
    <row r="38" spans="1:18" ht="16.5" customHeight="1">
      <c r="A38" s="39" t="s">
        <v>104</v>
      </c>
      <c r="B38" s="39"/>
      <c r="C38" s="9" t="s">
        <v>105</v>
      </c>
      <c r="D38" s="10">
        <f>SUM(D39:D43)</f>
        <v>5784918</v>
      </c>
      <c r="E38" s="10">
        <f>SUM(E39:E43)</f>
        <v>5914269</v>
      </c>
      <c r="F38" s="2"/>
      <c r="G38" s="2"/>
      <c r="H38" s="11">
        <f>SUM(H39:H43)</f>
        <v>5912545</v>
      </c>
      <c r="I38" s="136">
        <f t="shared" si="0"/>
        <v>99.97085015916592</v>
      </c>
      <c r="J38" s="11">
        <f>J39+J40+J41+J42+J43</f>
        <v>6252802</v>
      </c>
      <c r="K38" s="10">
        <f>K39+K40+K41+K42+K43</f>
        <v>6276289</v>
      </c>
      <c r="L38" s="34"/>
      <c r="M38" s="34"/>
      <c r="N38" s="15"/>
      <c r="O38" s="15"/>
      <c r="P38" s="15"/>
      <c r="Q38" s="15"/>
      <c r="R38" s="15"/>
    </row>
    <row r="39" spans="1:18" ht="16.5" customHeight="1">
      <c r="A39" s="35"/>
      <c r="B39" s="35" t="s">
        <v>57</v>
      </c>
      <c r="C39" s="5" t="s">
        <v>106</v>
      </c>
      <c r="D39" s="6">
        <v>152573</v>
      </c>
      <c r="E39" s="6">
        <v>152973</v>
      </c>
      <c r="F39" s="2"/>
      <c r="G39" s="2"/>
      <c r="H39" s="7">
        <v>148610</v>
      </c>
      <c r="I39" s="136">
        <f t="shared" si="0"/>
        <v>97.14786269472391</v>
      </c>
      <c r="J39" s="7">
        <v>156200</v>
      </c>
      <c r="K39" s="6">
        <v>158930</v>
      </c>
      <c r="L39" s="34"/>
      <c r="M39" s="34"/>
      <c r="N39" s="15"/>
      <c r="O39" s="15"/>
      <c r="P39" s="15"/>
      <c r="Q39" s="15"/>
      <c r="R39" s="15"/>
    </row>
    <row r="40" spans="1:18" ht="16.5" customHeight="1">
      <c r="A40" s="35"/>
      <c r="B40" s="35" t="s">
        <v>59</v>
      </c>
      <c r="C40" s="5" t="s">
        <v>107</v>
      </c>
      <c r="D40" s="6">
        <v>5384511</v>
      </c>
      <c r="E40" s="6">
        <v>5384511</v>
      </c>
      <c r="F40" s="2"/>
      <c r="G40" s="2"/>
      <c r="H40" s="7">
        <v>5597935</v>
      </c>
      <c r="I40" s="136">
        <f t="shared" si="0"/>
        <v>103.96366540991373</v>
      </c>
      <c r="J40" s="7">
        <v>5878602</v>
      </c>
      <c r="K40" s="6">
        <v>5858359</v>
      </c>
      <c r="L40" s="34"/>
      <c r="M40" s="34"/>
      <c r="N40" s="15"/>
      <c r="O40" s="15"/>
      <c r="P40" s="15"/>
      <c r="Q40" s="15"/>
      <c r="R40" s="15"/>
    </row>
    <row r="41" spans="1:18" ht="16.5" customHeight="1">
      <c r="A41" s="35"/>
      <c r="B41" s="35" t="s">
        <v>59</v>
      </c>
      <c r="C41" s="5" t="s">
        <v>108</v>
      </c>
      <c r="D41" s="6">
        <v>192000</v>
      </c>
      <c r="E41" s="6">
        <v>309200</v>
      </c>
      <c r="F41" s="2"/>
      <c r="G41" s="2"/>
      <c r="H41" s="7">
        <v>100000</v>
      </c>
      <c r="I41" s="136">
        <f t="shared" si="0"/>
        <v>32.341526520051744</v>
      </c>
      <c r="J41" s="7">
        <v>150000</v>
      </c>
      <c r="K41" s="6">
        <v>190000</v>
      </c>
      <c r="L41" s="34"/>
      <c r="M41" s="34"/>
      <c r="N41" s="15"/>
      <c r="O41" s="15"/>
      <c r="P41" s="15"/>
      <c r="Q41" s="15"/>
      <c r="R41" s="15"/>
    </row>
    <row r="42" spans="1:18" ht="16.5" customHeight="1">
      <c r="A42" s="35"/>
      <c r="B42" s="35" t="s">
        <v>109</v>
      </c>
      <c r="C42" s="5" t="s">
        <v>110</v>
      </c>
      <c r="D42" s="6">
        <v>50699</v>
      </c>
      <c r="E42" s="6">
        <v>59950</v>
      </c>
      <c r="F42" s="2"/>
      <c r="G42" s="2"/>
      <c r="H42" s="7">
        <v>60000</v>
      </c>
      <c r="I42" s="136">
        <f t="shared" si="0"/>
        <v>100.0834028356964</v>
      </c>
      <c r="J42" s="6">
        <v>62000</v>
      </c>
      <c r="K42" s="6">
        <v>63000</v>
      </c>
      <c r="L42" s="34"/>
      <c r="M42" s="34"/>
      <c r="N42" s="15"/>
      <c r="O42" s="15"/>
      <c r="P42" s="15"/>
      <c r="Q42" s="15"/>
      <c r="R42" s="15"/>
    </row>
    <row r="43" spans="1:18" ht="16.5" customHeight="1">
      <c r="A43" s="35"/>
      <c r="B43" s="35" t="s">
        <v>111</v>
      </c>
      <c r="C43" s="5" t="s">
        <v>144</v>
      </c>
      <c r="D43" s="6">
        <v>5135</v>
      </c>
      <c r="E43" s="6">
        <v>7635</v>
      </c>
      <c r="F43" s="2"/>
      <c r="G43" s="2"/>
      <c r="H43" s="6">
        <v>6000</v>
      </c>
      <c r="I43" s="136">
        <f t="shared" si="0"/>
        <v>78.58546168958742</v>
      </c>
      <c r="J43" s="6">
        <v>6000</v>
      </c>
      <c r="K43" s="6">
        <v>6000</v>
      </c>
      <c r="L43" s="34"/>
      <c r="M43" s="34"/>
      <c r="N43" s="15"/>
      <c r="O43" s="15"/>
      <c r="P43" s="15"/>
      <c r="Q43" s="15"/>
      <c r="R43" s="15"/>
    </row>
    <row r="44" spans="1:18" ht="16.5" customHeight="1">
      <c r="A44" s="39" t="s">
        <v>112</v>
      </c>
      <c r="B44" s="39"/>
      <c r="C44" s="9" t="s">
        <v>113</v>
      </c>
      <c r="D44" s="10">
        <f>SUM(D45:D50)</f>
        <v>632977</v>
      </c>
      <c r="E44" s="10">
        <f>SUM(E45:E50)</f>
        <v>621678</v>
      </c>
      <c r="F44" s="2"/>
      <c r="G44" s="2"/>
      <c r="H44" s="10">
        <f>SUM(H45:H50)</f>
        <v>651372</v>
      </c>
      <c r="I44" s="136">
        <f t="shared" si="0"/>
        <v>104.77642766834279</v>
      </c>
      <c r="J44" s="10">
        <f>J45+J46+J47+J48+J49+J50</f>
        <v>707925</v>
      </c>
      <c r="K44" s="10">
        <f>K45+K46+K47+K48+K49+K50</f>
        <v>720535</v>
      </c>
      <c r="L44" s="34"/>
      <c r="M44" s="34"/>
      <c r="N44" s="15"/>
      <c r="O44" s="15"/>
      <c r="P44" s="15"/>
      <c r="Q44" s="15"/>
      <c r="R44" s="15"/>
    </row>
    <row r="45" spans="1:18" ht="16.5" customHeight="1">
      <c r="A45" s="35"/>
      <c r="B45" s="35" t="s">
        <v>114</v>
      </c>
      <c r="C45" s="5" t="s">
        <v>115</v>
      </c>
      <c r="D45" s="6">
        <v>98979</v>
      </c>
      <c r="E45" s="6">
        <v>96398</v>
      </c>
      <c r="F45" s="2"/>
      <c r="G45" s="2"/>
      <c r="H45" s="7">
        <v>118928</v>
      </c>
      <c r="I45" s="136">
        <f t="shared" si="0"/>
        <v>123.37185418784622</v>
      </c>
      <c r="J45" s="7">
        <v>135000</v>
      </c>
      <c r="K45" s="6">
        <v>145000</v>
      </c>
      <c r="L45" s="34"/>
      <c r="M45" s="34"/>
      <c r="N45" s="15"/>
      <c r="O45" s="15"/>
      <c r="P45" s="15"/>
      <c r="Q45" s="15"/>
      <c r="R45" s="15"/>
    </row>
    <row r="46" spans="1:13" ht="16.5" customHeight="1">
      <c r="A46" s="35"/>
      <c r="B46" s="35" t="s">
        <v>116</v>
      </c>
      <c r="C46" s="5" t="s">
        <v>117</v>
      </c>
      <c r="D46" s="6">
        <v>219840</v>
      </c>
      <c r="E46" s="6">
        <v>224840</v>
      </c>
      <c r="F46" s="2"/>
      <c r="G46" s="2"/>
      <c r="H46" s="7">
        <v>207320</v>
      </c>
      <c r="I46" s="136">
        <f t="shared" si="0"/>
        <v>92.20779220779221</v>
      </c>
      <c r="J46" s="7">
        <v>207500</v>
      </c>
      <c r="K46" s="6">
        <v>208300</v>
      </c>
      <c r="L46" s="40"/>
      <c r="M46" s="40"/>
    </row>
    <row r="47" spans="1:13" ht="16.5" customHeight="1">
      <c r="A47" s="35"/>
      <c r="B47" s="35" t="s">
        <v>116</v>
      </c>
      <c r="C47" s="5" t="s">
        <v>118</v>
      </c>
      <c r="D47" s="6">
        <v>212160</v>
      </c>
      <c r="E47" s="6">
        <v>194572</v>
      </c>
      <c r="F47" s="2"/>
      <c r="G47" s="2"/>
      <c r="H47" s="6">
        <v>201643</v>
      </c>
      <c r="I47" s="136">
        <f t="shared" si="0"/>
        <v>103.63413029623996</v>
      </c>
      <c r="J47" s="6">
        <v>241590</v>
      </c>
      <c r="K47" s="6">
        <v>242200</v>
      </c>
      <c r="L47" s="40"/>
      <c r="M47" s="40"/>
    </row>
    <row r="48" spans="1:13" ht="16.5" customHeight="1">
      <c r="A48" s="35"/>
      <c r="B48" s="35" t="s">
        <v>119</v>
      </c>
      <c r="C48" s="5" t="s">
        <v>120</v>
      </c>
      <c r="D48" s="6">
        <v>84230</v>
      </c>
      <c r="E48" s="6">
        <v>87600</v>
      </c>
      <c r="F48" s="2"/>
      <c r="G48" s="2"/>
      <c r="H48" s="6">
        <v>106110</v>
      </c>
      <c r="I48" s="136">
        <f t="shared" si="0"/>
        <v>121.13013698630138</v>
      </c>
      <c r="J48" s="6">
        <v>106110</v>
      </c>
      <c r="K48" s="6">
        <v>107200</v>
      </c>
      <c r="L48" s="40"/>
      <c r="M48" s="40"/>
    </row>
    <row r="49" spans="1:13" ht="16.5" customHeight="1">
      <c r="A49" s="35"/>
      <c r="B49" s="80" t="s">
        <v>121</v>
      </c>
      <c r="C49" s="16" t="s">
        <v>122</v>
      </c>
      <c r="D49" s="17">
        <v>800</v>
      </c>
      <c r="E49" s="17">
        <v>800</v>
      </c>
      <c r="F49" s="2"/>
      <c r="G49" s="2"/>
      <c r="H49" s="17">
        <v>25</v>
      </c>
      <c r="I49" s="137">
        <f t="shared" si="0"/>
        <v>3.125</v>
      </c>
      <c r="J49" s="17">
        <v>50</v>
      </c>
      <c r="K49" s="17">
        <v>60</v>
      </c>
      <c r="L49" s="40"/>
      <c r="M49" s="40"/>
    </row>
    <row r="50" spans="1:13" ht="16.5" customHeight="1">
      <c r="A50" s="35"/>
      <c r="B50" s="35" t="s">
        <v>123</v>
      </c>
      <c r="C50" s="38" t="s">
        <v>124</v>
      </c>
      <c r="D50" s="6">
        <v>16968</v>
      </c>
      <c r="E50" s="6">
        <v>17468</v>
      </c>
      <c r="F50" s="82"/>
      <c r="G50" s="82"/>
      <c r="H50" s="7">
        <v>17346</v>
      </c>
      <c r="I50" s="138">
        <f t="shared" si="0"/>
        <v>99.30158003205862</v>
      </c>
      <c r="J50" s="6">
        <v>17675</v>
      </c>
      <c r="K50" s="6">
        <v>17775</v>
      </c>
      <c r="L50" s="40"/>
      <c r="M50" s="40"/>
    </row>
    <row r="51" spans="1:13" ht="16.5" customHeight="1">
      <c r="A51" s="36"/>
      <c r="B51" s="36"/>
      <c r="C51" s="2"/>
      <c r="D51" s="85"/>
      <c r="E51" s="85"/>
      <c r="F51" s="2"/>
      <c r="G51" s="2"/>
      <c r="H51" s="86"/>
      <c r="I51" s="130"/>
      <c r="J51" s="130"/>
      <c r="K51" s="2"/>
      <c r="L51" s="40"/>
      <c r="M51" s="40"/>
    </row>
    <row r="52" spans="1:13" ht="16.5" customHeight="1">
      <c r="A52" s="88"/>
      <c r="B52" s="70"/>
      <c r="C52" s="70"/>
      <c r="D52" s="70"/>
      <c r="E52" s="69"/>
      <c r="F52" s="69"/>
      <c r="G52" s="2"/>
      <c r="H52" s="2"/>
      <c r="I52" s="69"/>
      <c r="J52" s="133"/>
      <c r="K52" s="2"/>
      <c r="L52" s="83"/>
      <c r="M52" s="40"/>
    </row>
    <row r="53" spans="1:13" ht="16.5" customHeight="1">
      <c r="A53" s="29"/>
      <c r="B53" s="30"/>
      <c r="C53" s="53" t="s">
        <v>153</v>
      </c>
      <c r="D53" s="139" t="s">
        <v>0</v>
      </c>
      <c r="E53" s="32" t="s">
        <v>142</v>
      </c>
      <c r="F53" s="33"/>
      <c r="G53" s="33"/>
      <c r="H53" s="144" t="s">
        <v>139</v>
      </c>
      <c r="I53" s="32" t="s">
        <v>151</v>
      </c>
      <c r="J53" s="131" t="s">
        <v>158</v>
      </c>
      <c r="K53" s="132"/>
      <c r="L53" s="83"/>
      <c r="M53" s="40"/>
    </row>
    <row r="54" spans="1:13" ht="16.5" customHeight="1">
      <c r="A54" s="161"/>
      <c r="B54" s="162"/>
      <c r="C54" s="162"/>
      <c r="D54" s="66" t="s">
        <v>2</v>
      </c>
      <c r="E54" s="1" t="s">
        <v>2</v>
      </c>
      <c r="F54" s="2"/>
      <c r="G54" s="2"/>
      <c r="H54" s="69" t="s">
        <v>140</v>
      </c>
      <c r="I54" s="145">
        <v>2012</v>
      </c>
      <c r="J54" s="135"/>
      <c r="K54" s="50"/>
      <c r="L54" s="83"/>
      <c r="M54" s="40"/>
    </row>
    <row r="55" spans="1:13" ht="16.5" customHeight="1" thickBot="1">
      <c r="A55" s="71"/>
      <c r="B55" s="36"/>
      <c r="C55" s="3" t="s">
        <v>3</v>
      </c>
      <c r="D55" s="66">
        <v>2011</v>
      </c>
      <c r="E55" s="1">
        <v>2011</v>
      </c>
      <c r="F55" s="2"/>
      <c r="G55" s="2"/>
      <c r="H55" s="69">
        <v>2012</v>
      </c>
      <c r="I55" s="1">
        <v>2011</v>
      </c>
      <c r="J55" s="69">
        <v>2013</v>
      </c>
      <c r="K55" s="99">
        <v>2014</v>
      </c>
      <c r="L55" s="83"/>
      <c r="M55" s="40"/>
    </row>
    <row r="56" spans="1:13" ht="16.5" customHeight="1" thickBot="1">
      <c r="A56" s="149">
        <v>700</v>
      </c>
      <c r="B56" s="92"/>
      <c r="C56" s="98" t="s">
        <v>125</v>
      </c>
      <c r="D56" s="107">
        <v>2558109</v>
      </c>
      <c r="E56" s="106">
        <v>1529169</v>
      </c>
      <c r="F56" s="79"/>
      <c r="G56" s="79"/>
      <c r="H56" s="108">
        <v>3820280</v>
      </c>
      <c r="I56" s="146">
        <f>H56/E56*100</f>
        <v>249.82719372417307</v>
      </c>
      <c r="J56" s="158">
        <v>0</v>
      </c>
      <c r="K56" s="158">
        <v>0</v>
      </c>
      <c r="L56" s="83"/>
      <c r="M56" s="40"/>
    </row>
    <row r="57" spans="1:13" ht="16.5" customHeight="1">
      <c r="A57" s="48" t="s">
        <v>55</v>
      </c>
      <c r="B57" s="46"/>
      <c r="C57" s="45" t="s">
        <v>56</v>
      </c>
      <c r="D57" s="90">
        <v>58300</v>
      </c>
      <c r="E57" s="105">
        <v>49300</v>
      </c>
      <c r="F57" s="91"/>
      <c r="G57" s="46"/>
      <c r="H57" s="49">
        <v>12000</v>
      </c>
      <c r="I57" s="147">
        <f aca="true" t="shared" si="1" ref="I57:I70">H57/E57*100</f>
        <v>24.34077079107505</v>
      </c>
      <c r="J57" s="90">
        <v>0</v>
      </c>
      <c r="K57" s="90">
        <v>0</v>
      </c>
      <c r="L57" s="84"/>
      <c r="M57" s="40"/>
    </row>
    <row r="58" spans="1:13" ht="16.5" customHeight="1">
      <c r="A58" s="42"/>
      <c r="B58" s="35" t="s">
        <v>57</v>
      </c>
      <c r="C58" s="5" t="s">
        <v>126</v>
      </c>
      <c r="D58" s="6">
        <v>58300</v>
      </c>
      <c r="E58" s="6">
        <v>49300</v>
      </c>
      <c r="F58" s="5"/>
      <c r="G58" s="5"/>
      <c r="H58" s="6">
        <v>12000</v>
      </c>
      <c r="I58" s="148">
        <f t="shared" si="1"/>
        <v>24.34077079107505</v>
      </c>
      <c r="J58" s="90">
        <v>0</v>
      </c>
      <c r="K58" s="90">
        <v>0</v>
      </c>
      <c r="L58" s="34"/>
      <c r="M58" s="40"/>
    </row>
    <row r="59" spans="1:13" ht="16.5" customHeight="1">
      <c r="A59" s="43" t="s">
        <v>75</v>
      </c>
      <c r="B59" s="48"/>
      <c r="C59" s="89" t="s">
        <v>76</v>
      </c>
      <c r="D59" s="75">
        <f>SUM(D60:D61)</f>
        <v>1509510</v>
      </c>
      <c r="E59" s="75">
        <f>SUM(E60:E61)</f>
        <v>629570</v>
      </c>
      <c r="F59" s="2"/>
      <c r="G59" s="2"/>
      <c r="H59" s="75">
        <f>SUM(H60:H61)</f>
        <v>1974320</v>
      </c>
      <c r="I59" s="148">
        <v>314</v>
      </c>
      <c r="J59" s="90">
        <v>0</v>
      </c>
      <c r="K59" s="90">
        <v>0</v>
      </c>
      <c r="L59" s="40"/>
      <c r="M59" s="40"/>
    </row>
    <row r="60" spans="1:13" ht="16.5" customHeight="1">
      <c r="A60" s="35"/>
      <c r="B60" s="35" t="s">
        <v>77</v>
      </c>
      <c r="C60" s="5" t="s">
        <v>127</v>
      </c>
      <c r="D60" s="6">
        <v>834290</v>
      </c>
      <c r="E60" s="6">
        <v>121700</v>
      </c>
      <c r="F60" s="2"/>
      <c r="G60" s="2"/>
      <c r="H60" s="7">
        <v>1696790</v>
      </c>
      <c r="I60" s="148">
        <f t="shared" si="1"/>
        <v>1394.2399342645851</v>
      </c>
      <c r="J60" s="90">
        <v>0</v>
      </c>
      <c r="K60" s="90">
        <v>0</v>
      </c>
      <c r="L60" s="40"/>
      <c r="M60" s="40"/>
    </row>
    <row r="61" spans="1:13" ht="16.5" customHeight="1">
      <c r="A61" s="35"/>
      <c r="B61" s="35" t="s">
        <v>80</v>
      </c>
      <c r="C61" s="44" t="s">
        <v>128</v>
      </c>
      <c r="D61" s="14">
        <v>675220</v>
      </c>
      <c r="E61" s="14">
        <v>507870</v>
      </c>
      <c r="F61" s="2"/>
      <c r="G61" s="2"/>
      <c r="H61" s="7">
        <v>277530</v>
      </c>
      <c r="I61" s="148">
        <f t="shared" si="1"/>
        <v>54.64587394411956</v>
      </c>
      <c r="J61" s="90">
        <v>0</v>
      </c>
      <c r="K61" s="90">
        <v>0</v>
      </c>
      <c r="L61" s="40"/>
      <c r="M61" s="40"/>
    </row>
    <row r="62" spans="1:13" ht="16.5" customHeight="1">
      <c r="A62" s="39" t="s">
        <v>82</v>
      </c>
      <c r="B62" s="39"/>
      <c r="C62" s="9" t="s">
        <v>83</v>
      </c>
      <c r="D62" s="10">
        <f>SUM(D63)</f>
        <v>0</v>
      </c>
      <c r="E62" s="10">
        <f>SUM(E63)</f>
        <v>0</v>
      </c>
      <c r="F62" s="2"/>
      <c r="G62" s="2"/>
      <c r="H62" s="11">
        <f>SUM(H63)</f>
        <v>390082</v>
      </c>
      <c r="I62" s="148">
        <v>0</v>
      </c>
      <c r="J62" s="90">
        <v>0</v>
      </c>
      <c r="K62" s="90">
        <v>0</v>
      </c>
      <c r="L62" s="40"/>
      <c r="M62" s="40"/>
    </row>
    <row r="63" spans="1:13" ht="16.5" customHeight="1">
      <c r="A63" s="35"/>
      <c r="B63" s="35" t="s">
        <v>86</v>
      </c>
      <c r="C63" s="5" t="s">
        <v>136</v>
      </c>
      <c r="D63" s="6">
        <v>0</v>
      </c>
      <c r="E63" s="6">
        <v>0</v>
      </c>
      <c r="F63" s="2"/>
      <c r="G63" s="2"/>
      <c r="H63" s="7">
        <v>390082</v>
      </c>
      <c r="I63" s="148">
        <v>0</v>
      </c>
      <c r="J63" s="90">
        <v>0</v>
      </c>
      <c r="K63" s="90">
        <v>0</v>
      </c>
      <c r="L63" s="40"/>
      <c r="M63" s="40"/>
    </row>
    <row r="64" spans="1:13" ht="16.5" customHeight="1">
      <c r="A64" s="39" t="s">
        <v>89</v>
      </c>
      <c r="B64" s="39"/>
      <c r="C64" s="9" t="s">
        <v>90</v>
      </c>
      <c r="D64" s="10">
        <f>SUM(D65:D66)</f>
        <v>156420</v>
      </c>
      <c r="E64" s="10">
        <f>SUM(E65:E66)</f>
        <v>16420</v>
      </c>
      <c r="F64" s="2"/>
      <c r="G64" s="2"/>
      <c r="H64" s="10">
        <f>SUM(H65:H66)</f>
        <v>506228</v>
      </c>
      <c r="I64" s="148">
        <f t="shared" si="1"/>
        <v>3082.99634591961</v>
      </c>
      <c r="J64" s="90">
        <v>0</v>
      </c>
      <c r="K64" s="90">
        <v>0</v>
      </c>
      <c r="L64" s="40"/>
      <c r="M64" s="40"/>
    </row>
    <row r="65" spans="1:13" ht="16.5" customHeight="1">
      <c r="A65" s="35"/>
      <c r="B65" s="35" t="s">
        <v>69</v>
      </c>
      <c r="C65" s="5" t="s">
        <v>145</v>
      </c>
      <c r="D65" s="6">
        <v>156420</v>
      </c>
      <c r="E65" s="6">
        <v>16420</v>
      </c>
      <c r="F65" s="2"/>
      <c r="G65" s="2"/>
      <c r="H65" s="7">
        <v>421228</v>
      </c>
      <c r="I65" s="148">
        <f t="shared" si="1"/>
        <v>2565.334957369062</v>
      </c>
      <c r="J65" s="90">
        <v>0</v>
      </c>
      <c r="K65" s="90">
        <v>0</v>
      </c>
      <c r="L65" s="40"/>
      <c r="M65" s="40"/>
    </row>
    <row r="66" spans="1:13" ht="16.5" customHeight="1">
      <c r="A66" s="45"/>
      <c r="B66" s="45" t="s">
        <v>69</v>
      </c>
      <c r="C66" s="46" t="s">
        <v>92</v>
      </c>
      <c r="D66" s="47">
        <v>0</v>
      </c>
      <c r="E66" s="47">
        <v>0</v>
      </c>
      <c r="F66" s="2"/>
      <c r="G66" s="2"/>
      <c r="H66" s="6">
        <v>85000</v>
      </c>
      <c r="I66" s="148">
        <v>0</v>
      </c>
      <c r="J66" s="90">
        <v>0</v>
      </c>
      <c r="K66" s="90">
        <v>0</v>
      </c>
      <c r="L66" s="40"/>
      <c r="M66" s="40"/>
    </row>
    <row r="67" spans="1:13" ht="16.5" customHeight="1">
      <c r="A67" s="48" t="s">
        <v>89</v>
      </c>
      <c r="B67" s="48"/>
      <c r="C67" s="49" t="s">
        <v>105</v>
      </c>
      <c r="D67" s="41">
        <f>D69+D70</f>
        <v>833879</v>
      </c>
      <c r="E67" s="41">
        <f>E69+E70</f>
        <v>833879</v>
      </c>
      <c r="F67" s="2"/>
      <c r="G67" s="2"/>
      <c r="H67" s="41">
        <f>H68+H69+H70</f>
        <v>937650</v>
      </c>
      <c r="I67" s="148">
        <f t="shared" si="1"/>
        <v>112.44437142559052</v>
      </c>
      <c r="J67" s="90">
        <v>0</v>
      </c>
      <c r="K67" s="90">
        <v>0</v>
      </c>
      <c r="L67" s="40"/>
      <c r="M67" s="40"/>
    </row>
    <row r="68" spans="1:13" ht="16.5" customHeight="1">
      <c r="A68" s="48"/>
      <c r="B68" s="35" t="s">
        <v>59</v>
      </c>
      <c r="C68" s="50" t="s">
        <v>138</v>
      </c>
      <c r="D68" s="47">
        <v>0</v>
      </c>
      <c r="E68" s="47">
        <v>0</v>
      </c>
      <c r="F68" s="2"/>
      <c r="G68" s="2"/>
      <c r="H68" s="47">
        <v>517650</v>
      </c>
      <c r="I68" s="148">
        <v>0</v>
      </c>
      <c r="J68" s="90">
        <v>0</v>
      </c>
      <c r="K68" s="90">
        <v>0</v>
      </c>
      <c r="L68" s="40"/>
      <c r="M68" s="40"/>
    </row>
    <row r="69" spans="1:13" ht="16.5" customHeight="1">
      <c r="A69" s="81"/>
      <c r="B69" s="80" t="s">
        <v>59</v>
      </c>
      <c r="C69" s="31" t="s">
        <v>137</v>
      </c>
      <c r="D69" s="17">
        <v>663879</v>
      </c>
      <c r="E69" s="17">
        <v>663879</v>
      </c>
      <c r="F69" s="2"/>
      <c r="G69" s="2"/>
      <c r="H69" s="17">
        <v>250000</v>
      </c>
      <c r="I69" s="148">
        <f t="shared" si="1"/>
        <v>37.65746468859536</v>
      </c>
      <c r="J69" s="90">
        <v>0</v>
      </c>
      <c r="K69" s="141">
        <v>0</v>
      </c>
      <c r="L69" s="40"/>
      <c r="M69" s="40"/>
    </row>
    <row r="70" spans="1:13" ht="16.5" customHeight="1">
      <c r="A70" s="39"/>
      <c r="B70" s="35" t="s">
        <v>59</v>
      </c>
      <c r="C70" s="38" t="s">
        <v>129</v>
      </c>
      <c r="D70" s="6">
        <v>170000</v>
      </c>
      <c r="E70" s="6">
        <v>170000</v>
      </c>
      <c r="F70" s="82"/>
      <c r="G70" s="82"/>
      <c r="H70" s="6">
        <v>170000</v>
      </c>
      <c r="I70" s="148">
        <f t="shared" si="1"/>
        <v>100</v>
      </c>
      <c r="J70" s="142">
        <v>0</v>
      </c>
      <c r="K70" s="143">
        <v>0</v>
      </c>
      <c r="L70" s="40"/>
      <c r="M70" s="40"/>
    </row>
    <row r="71" spans="1:13" ht="16.5" customHeight="1">
      <c r="A71" s="94"/>
      <c r="B71" s="95"/>
      <c r="C71" s="2"/>
      <c r="D71" s="96"/>
      <c r="E71" s="96"/>
      <c r="F71" s="2"/>
      <c r="G71" s="2"/>
      <c r="H71" s="96"/>
      <c r="I71" s="87"/>
      <c r="J71" s="85"/>
      <c r="K71" s="97"/>
      <c r="L71" s="40"/>
      <c r="M71" s="40"/>
    </row>
    <row r="72" spans="1:13" ht="16.5" customHeight="1">
      <c r="A72" s="51"/>
      <c r="B72" s="51"/>
      <c r="C72" s="51"/>
      <c r="D72" s="51"/>
      <c r="E72" s="51"/>
      <c r="F72" s="51"/>
      <c r="G72" s="51"/>
      <c r="H72" s="51"/>
      <c r="I72" s="40"/>
      <c r="J72" s="40"/>
      <c r="K72" s="40"/>
      <c r="L72" s="40"/>
      <c r="M72" s="40"/>
    </row>
    <row r="73" spans="1:13" ht="16.5" customHeight="1">
      <c r="A73" s="51"/>
      <c r="B73" s="51"/>
      <c r="C73" s="51"/>
      <c r="D73" s="51"/>
      <c r="E73" s="51"/>
      <c r="F73" s="51"/>
      <c r="G73" s="51"/>
      <c r="H73" s="51"/>
      <c r="I73" s="40"/>
      <c r="J73" s="40"/>
      <c r="K73" s="40"/>
      <c r="L73" s="40"/>
      <c r="M73" s="40"/>
    </row>
    <row r="74" spans="1:13" ht="16.5" customHeight="1">
      <c r="A74" s="51"/>
      <c r="B74" s="51"/>
      <c r="C74" s="51"/>
      <c r="D74" s="51"/>
      <c r="E74" s="51"/>
      <c r="F74" s="51"/>
      <c r="G74" s="51"/>
      <c r="H74" s="51"/>
      <c r="I74" s="40"/>
      <c r="J74" s="40"/>
      <c r="K74" s="40"/>
      <c r="L74" s="40"/>
      <c r="M74" s="40"/>
    </row>
    <row r="75" spans="1:13" ht="16.5" customHeight="1">
      <c r="A75" s="51"/>
      <c r="B75" s="51"/>
      <c r="C75" s="51"/>
      <c r="D75" s="51"/>
      <c r="E75" s="51"/>
      <c r="F75" s="51"/>
      <c r="G75" s="51"/>
      <c r="H75" s="51"/>
      <c r="I75" s="40"/>
      <c r="J75" s="40"/>
      <c r="K75" s="40"/>
      <c r="L75" s="40"/>
      <c r="M75" s="40"/>
    </row>
    <row r="76" spans="1:13" ht="15.75" customHeight="1">
      <c r="A76" s="51"/>
      <c r="B76" s="51"/>
      <c r="C76" s="51"/>
      <c r="D76" s="51"/>
      <c r="E76" s="51"/>
      <c r="F76" s="51"/>
      <c r="G76" s="51"/>
      <c r="H76" s="51"/>
      <c r="I76" s="40"/>
      <c r="J76" s="40"/>
      <c r="K76" s="40"/>
      <c r="L76" s="40"/>
      <c r="M76" s="40"/>
    </row>
    <row r="77" spans="1:13" ht="15.75" customHeight="1">
      <c r="A77" s="51"/>
      <c r="B77" s="51"/>
      <c r="C77" s="51"/>
      <c r="D77" s="51"/>
      <c r="E77" s="51"/>
      <c r="F77" s="51"/>
      <c r="G77" s="51"/>
      <c r="H77" s="51"/>
      <c r="I77" s="40"/>
      <c r="J77" s="40"/>
      <c r="K77" s="40"/>
      <c r="L77" s="40"/>
      <c r="M77" s="40"/>
    </row>
    <row r="78" spans="1:13" ht="15.75" customHeight="1">
      <c r="A78" s="51"/>
      <c r="B78" s="51"/>
      <c r="C78" s="51"/>
      <c r="D78" s="51"/>
      <c r="E78" s="51"/>
      <c r="F78" s="51"/>
      <c r="G78" s="51"/>
      <c r="H78" s="51"/>
      <c r="I78" s="40"/>
      <c r="J78" s="40"/>
      <c r="K78" s="40"/>
      <c r="L78" s="40"/>
      <c r="M78" s="40"/>
    </row>
    <row r="79" spans="1:13" ht="15.75" customHeight="1">
      <c r="A79" s="51"/>
      <c r="B79" s="51"/>
      <c r="C79" s="51"/>
      <c r="D79" s="51"/>
      <c r="E79" s="51"/>
      <c r="F79" s="51"/>
      <c r="G79" s="51"/>
      <c r="H79" s="51"/>
      <c r="I79" s="40"/>
      <c r="J79" s="40"/>
      <c r="K79" s="40"/>
      <c r="L79" s="40"/>
      <c r="M79" s="40"/>
    </row>
    <row r="80" spans="1:13" ht="15.75" customHeight="1">
      <c r="A80" s="51"/>
      <c r="B80" s="51"/>
      <c r="C80" s="51"/>
      <c r="D80" s="51"/>
      <c r="E80" s="51"/>
      <c r="F80" s="51"/>
      <c r="G80" s="51"/>
      <c r="H80" s="51"/>
      <c r="I80" s="40"/>
      <c r="J80" s="40"/>
      <c r="K80" s="40"/>
      <c r="L80" s="40"/>
      <c r="M80" s="40"/>
    </row>
    <row r="81" spans="1:13" ht="15.75" customHeight="1">
      <c r="A81" s="51"/>
      <c r="B81" s="51"/>
      <c r="C81" s="51"/>
      <c r="D81" s="51"/>
      <c r="E81" s="51"/>
      <c r="F81" s="51"/>
      <c r="G81" s="51"/>
      <c r="H81" s="51"/>
      <c r="I81" s="40"/>
      <c r="J81" s="40"/>
      <c r="K81" s="40"/>
      <c r="L81" s="40"/>
      <c r="M81" s="40"/>
    </row>
    <row r="82" spans="1:13" ht="15.75" customHeight="1">
      <c r="A82" s="51"/>
      <c r="B82" s="51"/>
      <c r="C82" s="51"/>
      <c r="D82" s="51"/>
      <c r="E82" s="51"/>
      <c r="F82" s="51"/>
      <c r="G82" s="51"/>
      <c r="H82" s="51"/>
      <c r="I82" s="40"/>
      <c r="J82" s="40"/>
      <c r="K82" s="40"/>
      <c r="L82" s="40"/>
      <c r="M82" s="40"/>
    </row>
    <row r="83" spans="1:13" ht="15.75" customHeight="1">
      <c r="A83" s="51"/>
      <c r="B83" s="51"/>
      <c r="C83" s="51"/>
      <c r="D83" s="51"/>
      <c r="E83" s="51"/>
      <c r="F83" s="51"/>
      <c r="G83" s="51"/>
      <c r="H83" s="51"/>
      <c r="I83" s="40"/>
      <c r="J83" s="40"/>
      <c r="K83" s="40"/>
      <c r="L83" s="40"/>
      <c r="M83" s="40"/>
    </row>
    <row r="84" spans="1:13" ht="15.75" customHeight="1">
      <c r="A84" s="51"/>
      <c r="B84" s="51"/>
      <c r="C84" s="51"/>
      <c r="D84" s="51"/>
      <c r="E84" s="51"/>
      <c r="F84" s="51"/>
      <c r="G84" s="51"/>
      <c r="H84" s="51"/>
      <c r="I84" s="40"/>
      <c r="J84" s="40"/>
      <c r="K84" s="40"/>
      <c r="L84" s="40"/>
      <c r="M84" s="40"/>
    </row>
    <row r="85" spans="1:13" ht="15.75" customHeight="1">
      <c r="A85" s="51"/>
      <c r="B85" s="51"/>
      <c r="C85" s="51"/>
      <c r="D85" s="51"/>
      <c r="E85" s="51"/>
      <c r="F85" s="51"/>
      <c r="G85" s="51"/>
      <c r="H85" s="51"/>
      <c r="I85" s="40"/>
      <c r="J85" s="40"/>
      <c r="K85" s="40"/>
      <c r="L85" s="40"/>
      <c r="M85" s="40"/>
    </row>
    <row r="86" spans="1:13" ht="15.75" customHeight="1">
      <c r="A86" s="51"/>
      <c r="B86" s="51"/>
      <c r="C86" s="51"/>
      <c r="D86" s="51"/>
      <c r="E86" s="51"/>
      <c r="F86" s="51"/>
      <c r="G86" s="51"/>
      <c r="H86" s="51"/>
      <c r="I86" s="40"/>
      <c r="J86" s="40"/>
      <c r="K86" s="40"/>
      <c r="L86" s="40"/>
      <c r="M86" s="40"/>
    </row>
    <row r="87" spans="1:13" ht="15.75" customHeight="1">
      <c r="A87" s="51"/>
      <c r="B87" s="51"/>
      <c r="C87" s="51"/>
      <c r="D87" s="51"/>
      <c r="E87" s="51"/>
      <c r="F87" s="51"/>
      <c r="G87" s="51"/>
      <c r="H87" s="51"/>
      <c r="I87" s="40"/>
      <c r="J87" s="40"/>
      <c r="K87" s="40"/>
      <c r="L87" s="40"/>
      <c r="M87" s="40"/>
    </row>
    <row r="88" spans="1:13" ht="15.75" customHeight="1">
      <c r="A88" s="51"/>
      <c r="B88" s="51"/>
      <c r="C88" s="51"/>
      <c r="D88" s="51"/>
      <c r="E88" s="51"/>
      <c r="F88" s="51"/>
      <c r="G88" s="51"/>
      <c r="H88" s="51"/>
      <c r="I88" s="40"/>
      <c r="J88" s="40"/>
      <c r="K88" s="40"/>
      <c r="L88" s="40"/>
      <c r="M88" s="40"/>
    </row>
    <row r="89" spans="1:13" ht="15.75" customHeight="1">
      <c r="A89" s="51"/>
      <c r="B89" s="51"/>
      <c r="C89" s="51"/>
      <c r="D89" s="51"/>
      <c r="E89" s="51"/>
      <c r="F89" s="51"/>
      <c r="G89" s="51"/>
      <c r="H89" s="51"/>
      <c r="I89" s="40"/>
      <c r="J89" s="40"/>
      <c r="K89" s="40"/>
      <c r="L89" s="40"/>
      <c r="M89" s="40"/>
    </row>
    <row r="90" spans="1:13" ht="15.75" customHeight="1">
      <c r="A90" s="51"/>
      <c r="B90" s="51"/>
      <c r="C90" s="51"/>
      <c r="D90" s="51"/>
      <c r="E90" s="51"/>
      <c r="F90" s="51"/>
      <c r="G90" s="51"/>
      <c r="H90" s="51"/>
      <c r="I90" s="40"/>
      <c r="J90" s="40"/>
      <c r="K90" s="40"/>
      <c r="L90" s="40"/>
      <c r="M90" s="40"/>
    </row>
    <row r="91" spans="1:13" ht="15.75" customHeight="1">
      <c r="A91" s="51"/>
      <c r="B91" s="51"/>
      <c r="C91" s="51"/>
      <c r="D91" s="51"/>
      <c r="E91" s="51"/>
      <c r="F91" s="51"/>
      <c r="G91" s="51"/>
      <c r="H91" s="51"/>
      <c r="I91" s="40"/>
      <c r="J91" s="40"/>
      <c r="K91" s="40"/>
      <c r="L91" s="40"/>
      <c r="M91" s="40"/>
    </row>
    <row r="92" spans="1:13" ht="15.75" customHeight="1">
      <c r="A92" s="51"/>
      <c r="B92" s="51"/>
      <c r="C92" s="51"/>
      <c r="D92" s="51"/>
      <c r="E92" s="51"/>
      <c r="F92" s="51"/>
      <c r="G92" s="51"/>
      <c r="H92" s="51"/>
      <c r="I92" s="40"/>
      <c r="J92" s="40"/>
      <c r="K92" s="40"/>
      <c r="L92" s="40"/>
      <c r="M92" s="40"/>
    </row>
    <row r="93" spans="1:13" ht="15.75" customHeight="1">
      <c r="A93" s="51"/>
      <c r="B93" s="51"/>
      <c r="C93" s="51"/>
      <c r="D93" s="51"/>
      <c r="E93" s="51"/>
      <c r="F93" s="51"/>
      <c r="G93" s="51"/>
      <c r="H93" s="51"/>
      <c r="I93" s="40"/>
      <c r="J93" s="40"/>
      <c r="K93" s="40"/>
      <c r="L93" s="40"/>
      <c r="M93" s="40"/>
    </row>
    <row r="94" spans="1:13" ht="15.75" customHeight="1">
      <c r="A94" s="51"/>
      <c r="B94" s="51"/>
      <c r="C94" s="51"/>
      <c r="D94" s="51"/>
      <c r="E94" s="51"/>
      <c r="F94" s="51"/>
      <c r="G94" s="51"/>
      <c r="H94" s="51"/>
      <c r="I94" s="40"/>
      <c r="J94" s="40"/>
      <c r="K94" s="40"/>
      <c r="L94" s="40"/>
      <c r="M94" s="40"/>
    </row>
    <row r="95" spans="1:13" ht="15.75" customHeight="1">
      <c r="A95" s="51"/>
      <c r="B95" s="51"/>
      <c r="C95" s="51"/>
      <c r="D95" s="51"/>
      <c r="E95" s="51"/>
      <c r="F95" s="51"/>
      <c r="G95" s="51"/>
      <c r="H95" s="51"/>
      <c r="I95" s="40"/>
      <c r="J95" s="40"/>
      <c r="K95" s="40"/>
      <c r="L95" s="40"/>
      <c r="M95" s="40"/>
    </row>
    <row r="96" spans="1:13" ht="15.75" customHeight="1">
      <c r="A96" s="51"/>
      <c r="B96" s="51"/>
      <c r="C96" s="51"/>
      <c r="D96" s="51"/>
      <c r="E96" s="51"/>
      <c r="F96" s="51"/>
      <c r="G96" s="51"/>
      <c r="H96" s="51"/>
      <c r="I96" s="40"/>
      <c r="J96" s="40"/>
      <c r="K96" s="40"/>
      <c r="L96" s="40"/>
      <c r="M96" s="40"/>
    </row>
    <row r="97" spans="1:13" ht="15.75" customHeight="1">
      <c r="A97" s="51"/>
      <c r="B97" s="51"/>
      <c r="C97" s="51"/>
      <c r="D97" s="51"/>
      <c r="E97" s="51"/>
      <c r="F97" s="51"/>
      <c r="G97" s="51"/>
      <c r="H97" s="51"/>
      <c r="I97" s="40"/>
      <c r="J97" s="40"/>
      <c r="K97" s="40"/>
      <c r="L97" s="40"/>
      <c r="M97" s="40"/>
    </row>
    <row r="98" spans="1:13" ht="15.75" customHeight="1">
      <c r="A98" s="51"/>
      <c r="B98" s="51"/>
      <c r="C98" s="51"/>
      <c r="D98" s="51"/>
      <c r="E98" s="51"/>
      <c r="F98" s="51"/>
      <c r="G98" s="51"/>
      <c r="H98" s="51"/>
      <c r="I98" s="40"/>
      <c r="J98" s="40"/>
      <c r="K98" s="40"/>
      <c r="L98" s="40"/>
      <c r="M98" s="40"/>
    </row>
    <row r="99" spans="1:13" ht="15.75" customHeight="1">
      <c r="A99" s="51"/>
      <c r="B99" s="51"/>
      <c r="C99" s="51"/>
      <c r="D99" s="51"/>
      <c r="E99" s="51"/>
      <c r="F99" s="51"/>
      <c r="G99" s="51"/>
      <c r="H99" s="51"/>
      <c r="I99" s="40"/>
      <c r="J99" s="40"/>
      <c r="K99" s="40"/>
      <c r="L99" s="40"/>
      <c r="M99" s="40"/>
    </row>
    <row r="100" spans="1:13" ht="15.75" customHeight="1">
      <c r="A100" s="51"/>
      <c r="B100" s="51"/>
      <c r="C100" s="51"/>
      <c r="D100" s="51"/>
      <c r="E100" s="51"/>
      <c r="F100" s="51"/>
      <c r="G100" s="51"/>
      <c r="H100" s="51"/>
      <c r="I100" s="40"/>
      <c r="J100" s="40"/>
      <c r="K100" s="40"/>
      <c r="L100" s="40"/>
      <c r="M100" s="40"/>
    </row>
    <row r="101" spans="1:13" ht="15.75" customHeight="1">
      <c r="A101" s="51"/>
      <c r="B101" s="51"/>
      <c r="C101" s="51"/>
      <c r="D101" s="51"/>
      <c r="E101" s="51"/>
      <c r="F101" s="51"/>
      <c r="G101" s="51"/>
      <c r="H101" s="51"/>
      <c r="I101" s="40"/>
      <c r="J101" s="40"/>
      <c r="K101" s="40"/>
      <c r="L101" s="40"/>
      <c r="M101" s="40"/>
    </row>
    <row r="102" spans="1:13" ht="15.75" customHeight="1">
      <c r="A102" s="51"/>
      <c r="B102" s="51"/>
      <c r="C102" s="51"/>
      <c r="D102" s="51"/>
      <c r="E102" s="51"/>
      <c r="F102" s="51"/>
      <c r="G102" s="51"/>
      <c r="H102" s="51"/>
      <c r="I102" s="40"/>
      <c r="J102" s="40"/>
      <c r="K102" s="40"/>
      <c r="L102" s="40"/>
      <c r="M102" s="40"/>
    </row>
    <row r="103" spans="1:13" ht="15.75" customHeight="1">
      <c r="A103" s="51"/>
      <c r="B103" s="51"/>
      <c r="C103" s="51"/>
      <c r="D103" s="51"/>
      <c r="E103" s="51"/>
      <c r="F103" s="51"/>
      <c r="G103" s="51"/>
      <c r="H103" s="51"/>
      <c r="I103" s="40"/>
      <c r="J103" s="40"/>
      <c r="K103" s="40"/>
      <c r="L103" s="40"/>
      <c r="M103" s="40"/>
    </row>
    <row r="104" spans="1:13" ht="15.75" customHeight="1">
      <c r="A104" s="51"/>
      <c r="B104" s="51"/>
      <c r="C104" s="51"/>
      <c r="D104" s="51"/>
      <c r="E104" s="51"/>
      <c r="F104" s="51"/>
      <c r="G104" s="51"/>
      <c r="H104" s="51"/>
      <c r="I104" s="40"/>
      <c r="J104" s="40"/>
      <c r="K104" s="40"/>
      <c r="L104" s="40"/>
      <c r="M104" s="40"/>
    </row>
    <row r="105" spans="1:13" ht="15.75" customHeight="1">
      <c r="A105" s="51"/>
      <c r="B105" s="51"/>
      <c r="C105" s="51"/>
      <c r="D105" s="51"/>
      <c r="E105" s="51"/>
      <c r="F105" s="51"/>
      <c r="G105" s="51"/>
      <c r="H105" s="51"/>
      <c r="I105" s="40"/>
      <c r="J105" s="40"/>
      <c r="K105" s="40"/>
      <c r="L105" s="40"/>
      <c r="M105" s="40"/>
    </row>
    <row r="106" spans="1:13" ht="15.75" customHeight="1">
      <c r="A106" s="51"/>
      <c r="B106" s="51"/>
      <c r="C106" s="51"/>
      <c r="D106" s="51"/>
      <c r="E106" s="51"/>
      <c r="F106" s="51"/>
      <c r="G106" s="51"/>
      <c r="H106" s="51"/>
      <c r="I106" s="40"/>
      <c r="J106" s="40"/>
      <c r="K106" s="40"/>
      <c r="L106" s="40"/>
      <c r="M106" s="40"/>
    </row>
    <row r="107" spans="1:13" ht="15.75" customHeight="1">
      <c r="A107" s="51"/>
      <c r="B107" s="51"/>
      <c r="C107" s="51"/>
      <c r="D107" s="51"/>
      <c r="E107" s="51"/>
      <c r="F107" s="51"/>
      <c r="G107" s="51"/>
      <c r="H107" s="51"/>
      <c r="I107" s="40"/>
      <c r="J107" s="40"/>
      <c r="K107" s="40"/>
      <c r="L107" s="40"/>
      <c r="M107" s="40"/>
    </row>
    <row r="108" spans="1:13" ht="15.75" customHeight="1">
      <c r="A108" s="51"/>
      <c r="B108" s="51"/>
      <c r="C108" s="51"/>
      <c r="D108" s="51"/>
      <c r="E108" s="51"/>
      <c r="F108" s="51"/>
      <c r="G108" s="51"/>
      <c r="H108" s="51"/>
      <c r="I108" s="40"/>
      <c r="J108" s="40"/>
      <c r="K108" s="40"/>
      <c r="L108" s="40"/>
      <c r="M108" s="40"/>
    </row>
    <row r="109" spans="1:13" ht="15.75" customHeight="1">
      <c r="A109" s="51"/>
      <c r="B109" s="51"/>
      <c r="C109" s="51"/>
      <c r="D109" s="51"/>
      <c r="E109" s="51"/>
      <c r="F109" s="51"/>
      <c r="G109" s="51"/>
      <c r="H109" s="51"/>
      <c r="I109" s="40"/>
      <c r="J109" s="40"/>
      <c r="K109" s="40"/>
      <c r="L109" s="40"/>
      <c r="M109" s="40"/>
    </row>
    <row r="110" spans="1:13" ht="15.75" customHeight="1">
      <c r="A110" s="51"/>
      <c r="B110" s="51"/>
      <c r="C110" s="51"/>
      <c r="D110" s="51"/>
      <c r="E110" s="51"/>
      <c r="F110" s="51"/>
      <c r="G110" s="51"/>
      <c r="H110" s="51"/>
      <c r="I110" s="40"/>
      <c r="J110" s="40"/>
      <c r="K110" s="40"/>
      <c r="L110" s="40"/>
      <c r="M110" s="40"/>
    </row>
    <row r="111" spans="1:13" ht="15.75" customHeight="1">
      <c r="A111" s="51"/>
      <c r="B111" s="51"/>
      <c r="C111" s="51"/>
      <c r="D111" s="51"/>
      <c r="E111" s="51"/>
      <c r="F111" s="51"/>
      <c r="G111" s="51"/>
      <c r="H111" s="51"/>
      <c r="I111" s="40"/>
      <c r="J111" s="40"/>
      <c r="K111" s="40"/>
      <c r="L111" s="40"/>
      <c r="M111" s="40"/>
    </row>
    <row r="112" spans="1:13" ht="15.75" customHeight="1">
      <c r="A112" s="51"/>
      <c r="B112" s="51"/>
      <c r="C112" s="51"/>
      <c r="D112" s="51"/>
      <c r="E112" s="51"/>
      <c r="F112" s="51"/>
      <c r="G112" s="51"/>
      <c r="H112" s="51"/>
      <c r="I112" s="40"/>
      <c r="J112" s="40"/>
      <c r="K112" s="40"/>
      <c r="L112" s="40"/>
      <c r="M112" s="40"/>
    </row>
    <row r="113" spans="1:8" ht="12.75">
      <c r="A113" s="27"/>
      <c r="B113" s="27"/>
      <c r="C113" s="27"/>
      <c r="D113" s="27"/>
      <c r="E113" s="27"/>
      <c r="F113" s="27"/>
      <c r="G113" s="27"/>
      <c r="H113" s="27"/>
    </row>
  </sheetData>
  <mergeCells count="2">
    <mergeCell ref="A4:C4"/>
    <mergeCell ref="A54:C54"/>
  </mergeCells>
  <printOptions horizontalCentered="1" verticalCentered="1"/>
  <pageMargins left="1.1811023622047245" right="1.1811023622047245" top="0.984251968503937" bottom="0.984251968503937" header="0.11811023622047245" footer="0.5118110236220472"/>
  <pageSetup horizontalDpi="600" verticalDpi="600" orientation="portrait" paperSize="9" scale="50" r:id="rId1"/>
  <colBreaks count="1" manualBreakCount="1">
    <brk id="12" max="6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MUBNM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nagyova</dc:creator>
  <cp:keywords/>
  <dc:description/>
  <cp:lastModifiedBy>organizacne</cp:lastModifiedBy>
  <cp:lastPrinted>2011-12-19T13:47:39Z</cp:lastPrinted>
  <dcterms:created xsi:type="dcterms:W3CDTF">2011-10-06T13:30:48Z</dcterms:created>
  <dcterms:modified xsi:type="dcterms:W3CDTF">2012-01-04T12:49:02Z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