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<sst xmlns="http://schemas.openxmlformats.org/spreadsheetml/2006/main" count="202" uniqueCount="158">
  <si>
    <t>Schválený</t>
  </si>
  <si>
    <t>Skutočnosť</t>
  </si>
  <si>
    <t>%</t>
  </si>
  <si>
    <t xml:space="preserve">V Ý D A V K Y </t>
  </si>
  <si>
    <t>rozpočet</t>
  </si>
  <si>
    <t>plnenia</t>
  </si>
  <si>
    <t>(v EUR)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</si>
  <si>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</si>
  <si>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</si>
  <si>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</si>
  <si>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</si>
  <si>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</si>
  <si>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</si>
  <si>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</si>
  <si>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</si>
  <si>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</si>
  <si>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>6.0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</si>
  <si>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</si>
  <si>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</si>
  <si>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</si>
  <si>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</si>
  <si>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</si>
  <si>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</si>
  <si>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</si>
  <si>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</si>
  <si>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</si>
  <si>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</si>
  <si>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</si>
  <si>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</si>
  <si>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</si>
  <si>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</si>
  <si>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</si>
  <si>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</si>
  <si>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</si>
  <si>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</si>
  <si>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</si>
  <si>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</si>
  <si>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</si>
  <si>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</si>
  <si>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</si>
  <si>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</si>
  <si>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</si>
  <si>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</si>
  <si>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</si>
  <si>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</si>
  <si>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</si>
  <si>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</si>
  <si>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</si>
  <si>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náboženstvo</t>
  </si>
  <si>
    <t xml:space="preserve">          Telovýchova a šport</t>
  </si>
  <si>
    <t xml:space="preserve">          Školak klub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</si>
  <si>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</si>
  <si>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</si>
  <si>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</si>
  <si>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</si>
  <si>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</si>
  <si>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</si>
  <si>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</si>
  <si>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</si>
  <si>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</si>
  <si>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</si>
  <si>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</si>
  <si>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</si>
  <si>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</si>
  <si>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</si>
  <si>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</si>
  <si>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</si>
  <si>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</si>
  <si>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</si>
  <si>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</si>
  <si>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</si>
  <si>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</si>
  <si>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</si>
  <si>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</si>
  <si>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</si>
  <si>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</si>
  <si>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</si>
  <si>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</si>
  <si>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</si>
  <si>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</si>
  <si>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</si>
  <si>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</si>
  <si>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</si>
  <si>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</si>
  <si>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</si>
  <si>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</si>
  <si>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</si>
  <si>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Základné školy s materskými školami</t>
  </si>
  <si>
    <t xml:space="preserve">          ZŠ - budovanie dets.ihrísk - revitalizácia</t>
  </si>
  <si>
    <t xml:space="preserve">          Havárie ZŠ s MŠ</t>
  </si>
  <si>
    <t>Výdavky celkom</t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</si>
  <si>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</si>
  <si>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</si>
  <si>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</si>
  <si>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</si>
  <si>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</si>
  <si>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</si>
  <si>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</si>
  <si>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</si>
  <si>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</si>
  <si>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</si>
  <si>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</si>
  <si>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</si>
  <si>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</si>
  <si>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</si>
  <si>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</si>
  <si>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</si>
  <si>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</si>
  <si>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</si>
  <si>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</si>
  <si>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</si>
  <si>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</si>
  <si>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</si>
  <si>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</si>
  <si>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</si>
  <si>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</si>
  <si>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</si>
  <si>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</si>
  <si>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</si>
  <si>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</si>
  <si>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</si>
  <si>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</si>
  <si>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</si>
  <si>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</si>
  <si>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</si>
  <si>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</si>
  <si>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</si>
  <si>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</si>
  <si>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</si>
  <si>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</si>
  <si>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na rozvoj životného prostredia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</si>
  <si>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</si>
  <si>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</si>
  <si>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</si>
  <si>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</si>
  <si>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</si>
  <si>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</si>
  <si>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</si>
  <si>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</si>
  <si>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</si>
  <si>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v tom: Revit. VP Kramáre - Jahodová</t>
  </si>
  <si>
    <t xml:space="preserve">           Revit. VP Nová doba</t>
  </si>
  <si>
    <t>Finančné operácie</t>
  </si>
  <si>
    <t>Zostatok prostriedkov z minulého roka</t>
  </si>
  <si>
    <t>Prevody z rezervného fondu</t>
  </si>
  <si>
    <t>Prevody z fondu rozvoja bývania</t>
  </si>
  <si>
    <t>Príjmy celkom</t>
  </si>
  <si>
    <t xml:space="preserve">          na bežné výdavky</t>
  </si>
  <si>
    <t xml:space="preserve">           Revit. VP Rešetkov - Osadná</t>
  </si>
  <si>
    <t xml:space="preserve">           Výstavba Jedenástej ulice</t>
  </si>
  <si>
    <t xml:space="preserve">                                                            Čerpanie rozpočtu k 31.3.2011 - Príjmy</t>
  </si>
  <si>
    <t xml:space="preserve">                                                               Čerpanie rozpočtu k 31.3.2011 - Výdavky</t>
  </si>
  <si>
    <t xml:space="preserve">          Matrika</t>
  </si>
  <si>
    <t xml:space="preserve">          Transfer pre MC IHRISKO</t>
  </si>
  <si>
    <t xml:space="preserve">           Rozvoj obcí- výstavba miest a obcí</t>
  </si>
  <si>
    <t>I. - III.</t>
  </si>
  <si>
    <t xml:space="preserve">          Sčítanie obyvateľstva</t>
  </si>
  <si>
    <t xml:space="preserve">          na sčítanie obyvateľstva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</si>
</sst>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164" fontId="2" fillId="0" borderId="29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9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2" fillId="0" borderId="41" xfId="0" applyFont="1" applyBorder="1" applyAlignment="1">
      <alignment/>
    </xf>
    <xf numFmtId="4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49" fontId="3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3" fontId="3" fillId="0" borderId="48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5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64" fontId="2" fillId="0" borderId="56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2" fillId="0" borderId="48" xfId="0" applyFont="1" applyBorder="1" applyAlignment="1">
      <alignment/>
    </xf>
    <xf numFmtId="4" fontId="3" fillId="0" borderId="6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" fontId="2" fillId="0" borderId="34" xfId="0" applyNumberFormat="1" applyFont="1" applyFill="1" applyBorder="1" applyAlignment="1">
      <alignment/>
    </xf>
    <xf numFmtId="49" fontId="2" fillId="0" borderId="61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164" fontId="3" fillId="0" borderId="62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workbookViewId="0" topLeftCell="A37">
      <selection activeCell="F65" sqref="F65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49.00390625" style="0" customWidth="1"/>
    <col min="4" max="4" width="17.57421875" style="0" customWidth="1"/>
    <col min="5" max="5" width="19.7109375" style="0" customWidth="1"/>
    <col min="6" max="6" width="12.00390625" style="0" customWidth="1"/>
  </cols>
  <sheetData>
    <row r="2" spans="1:3" ht="18.75">
      <c r="A2" s="1" t="s">
        <v>151</v>
      </c>
      <c r="B2" s="1"/>
      <c r="C2" s="1"/>
    </row>
    <row r="3" ht="13.5" thickBot="1"/>
    <row r="4" spans="1:6" ht="15.75">
      <c r="A4" s="2"/>
      <c r="B4" s="3"/>
      <c r="C4" s="4"/>
      <c r="D4" s="5" t="s">
        <v>0</v>
      </c>
      <c r="E4" s="6" t="s">
        <v>1</v>
      </c>
      <c r="F4" s="7" t="s">
        <v>2</v>
      </c>
    </row>
    <row r="5" spans="1:6" ht="15.75">
      <c r="A5" s="127" t="s">
        <v>3</v>
      </c>
      <c r="B5" s="128"/>
      <c r="C5" s="129"/>
      <c r="D5" s="8" t="s">
        <v>4</v>
      </c>
      <c r="E5" s="9" t="s">
        <v>155</v>
      </c>
      <c r="F5" s="10" t="s">
        <v>5</v>
      </c>
    </row>
    <row r="6" spans="1:6" ht="16.5" thickBot="1">
      <c r="A6" s="11"/>
      <c r="B6" s="12"/>
      <c r="C6" s="13" t="s">
        <v>6</v>
      </c>
      <c r="D6" s="14">
        <v>2011</v>
      </c>
      <c r="E6" s="15" t="s">
        <v>7</v>
      </c>
      <c r="F6" s="16"/>
    </row>
    <row r="7" spans="1:6" ht="17.25" thickBot="1" thickTop="1">
      <c r="A7" s="17">
        <v>600</v>
      </c>
      <c r="B7" s="18" t="s">
        <v>8</v>
      </c>
      <c r="C7" s="19"/>
      <c r="D7" s="20">
        <f>SUM(D8+D16+D18+D21+D25+D29+D33+D40+D46)</f>
        <v>13791991</v>
      </c>
      <c r="E7" s="22">
        <f>SUM(E8+E16+E18+E21+E25+E29+E33+E40+E46)</f>
        <v>2734808.1999999997</v>
      </c>
      <c r="F7" s="23">
        <f aca="true" t="shared" si="0" ref="F7:F68">E7*100/D7</f>
        <v>19.828958705091964</v>
      </c>
    </row>
    <row r="8" spans="1:6" ht="16.5" thickTop="1">
      <c r="A8" s="24" t="s">
        <v>9</v>
      </c>
      <c r="B8" s="25"/>
      <c r="C8" s="26" t="s">
        <v>10</v>
      </c>
      <c r="D8" s="27">
        <f>SUM(D9:D15)</f>
        <v>2521025</v>
      </c>
      <c r="E8" s="28">
        <f>SUM(E9:E14)</f>
        <v>609409.23</v>
      </c>
      <c r="F8" s="126">
        <f t="shared" si="0"/>
        <v>24.173073650598468</v>
      </c>
    </row>
    <row r="9" spans="1:6" ht="15.75">
      <c r="A9" s="30"/>
      <c r="B9" s="31" t="s">
        <v>11</v>
      </c>
      <c r="C9" s="31" t="s">
        <v>12</v>
      </c>
      <c r="D9" s="32">
        <v>2261261</v>
      </c>
      <c r="E9" s="33">
        <v>570994.44</v>
      </c>
      <c r="F9" s="35">
        <f t="shared" si="0"/>
        <v>25.25115145929638</v>
      </c>
    </row>
    <row r="10" spans="1:6" ht="15.75">
      <c r="A10" s="30"/>
      <c r="B10" s="31" t="s">
        <v>13</v>
      </c>
      <c r="C10" s="34" t="s">
        <v>14</v>
      </c>
      <c r="D10" s="32">
        <v>46080</v>
      </c>
      <c r="E10" s="33">
        <v>2081.65</v>
      </c>
      <c r="F10" s="35">
        <f t="shared" si="0"/>
        <v>4.517469618055555</v>
      </c>
    </row>
    <row r="11" spans="1:6" ht="15.75">
      <c r="A11" s="30"/>
      <c r="B11" s="31" t="s">
        <v>15</v>
      </c>
      <c r="C11" s="34" t="s">
        <v>152</v>
      </c>
      <c r="D11" s="32">
        <v>91290</v>
      </c>
      <c r="E11" s="33">
        <v>21702.94</v>
      </c>
      <c r="F11" s="35">
        <f t="shared" si="0"/>
        <v>23.77362252163435</v>
      </c>
    </row>
    <row r="12" spans="1:6" ht="15.75">
      <c r="A12" s="30"/>
      <c r="B12" s="31" t="s">
        <v>16</v>
      </c>
      <c r="C12" s="34" t="s">
        <v>156</v>
      </c>
      <c r="D12" s="32">
        <v>34818</v>
      </c>
      <c r="E12" s="33">
        <v>12.14</v>
      </c>
      <c r="F12" s="125">
        <f t="shared" si="0"/>
        <v>0.03486702280429663</v>
      </c>
    </row>
    <row r="13" spans="1:6" ht="15.75">
      <c r="A13" s="30"/>
      <c r="B13" s="31" t="s">
        <v>16</v>
      </c>
      <c r="C13" s="34" t="s">
        <v>17</v>
      </c>
      <c r="D13" s="32">
        <v>29976</v>
      </c>
      <c r="E13" s="33">
        <v>6673.01</v>
      </c>
      <c r="F13" s="35">
        <f t="shared" si="0"/>
        <v>22.26117560715239</v>
      </c>
    </row>
    <row r="14" spans="1:6" ht="15.75">
      <c r="A14" s="124"/>
      <c r="B14" s="31" t="s">
        <v>18</v>
      </c>
      <c r="C14" s="71" t="s">
        <v>19</v>
      </c>
      <c r="D14" s="32">
        <v>55074</v>
      </c>
      <c r="E14" s="39">
        <v>7945.05</v>
      </c>
      <c r="F14" s="35">
        <f t="shared" si="0"/>
        <v>14.426135744634491</v>
      </c>
    </row>
    <row r="15" spans="1:6" ht="15.75">
      <c r="A15" s="36"/>
      <c r="B15" s="122" t="s">
        <v>18</v>
      </c>
      <c r="C15" s="37" t="s">
        <v>153</v>
      </c>
      <c r="D15" s="38">
        <v>2526</v>
      </c>
      <c r="E15" s="123">
        <v>0</v>
      </c>
      <c r="F15" s="35">
        <f t="shared" si="0"/>
        <v>0</v>
      </c>
    </row>
    <row r="16" spans="1:6" ht="15.75">
      <c r="A16" s="41" t="s">
        <v>20</v>
      </c>
      <c r="B16" s="42"/>
      <c r="C16" s="43" t="s">
        <v>21</v>
      </c>
      <c r="D16" s="44">
        <f>SUM(D17)</f>
        <v>2900</v>
      </c>
      <c r="E16" s="45">
        <f>SUM(E17)</f>
        <v>656.15</v>
      </c>
      <c r="F16" s="46">
        <f t="shared" si="0"/>
        <v>22.625862068965517</v>
      </c>
    </row>
    <row r="17" spans="1:6" ht="15.75">
      <c r="A17" s="30"/>
      <c r="B17" s="31" t="s">
        <v>22</v>
      </c>
      <c r="C17" s="34" t="s">
        <v>23</v>
      </c>
      <c r="D17" s="32">
        <v>2900</v>
      </c>
      <c r="E17" s="33">
        <v>656.15</v>
      </c>
      <c r="F17" s="35">
        <f t="shared" si="0"/>
        <v>22.625862068965517</v>
      </c>
    </row>
    <row r="18" spans="1:6" ht="15.75">
      <c r="A18" s="41" t="s">
        <v>24</v>
      </c>
      <c r="B18" s="42"/>
      <c r="C18" s="43" t="s">
        <v>25</v>
      </c>
      <c r="D18" s="44">
        <f>SUM(D19:D20)</f>
        <v>100757</v>
      </c>
      <c r="E18" s="45">
        <f>SUM(E19:E20)</f>
        <v>21463.760000000002</v>
      </c>
      <c r="F18" s="46">
        <f t="shared" si="0"/>
        <v>21.302500074436516</v>
      </c>
    </row>
    <row r="19" spans="1:6" ht="15.75">
      <c r="A19" s="41"/>
      <c r="B19" s="31" t="s">
        <v>22</v>
      </c>
      <c r="C19" s="34" t="s">
        <v>26</v>
      </c>
      <c r="D19" s="32">
        <v>797</v>
      </c>
      <c r="E19" s="33">
        <v>198.02</v>
      </c>
      <c r="F19" s="35">
        <f t="shared" si="0"/>
        <v>24.845671267252197</v>
      </c>
    </row>
    <row r="20" spans="1:6" ht="15.75">
      <c r="A20" s="30"/>
      <c r="B20" s="31" t="s">
        <v>16</v>
      </c>
      <c r="C20" s="34" t="s">
        <v>27</v>
      </c>
      <c r="D20" s="32">
        <v>99960</v>
      </c>
      <c r="E20" s="33">
        <v>21265.74</v>
      </c>
      <c r="F20" s="35">
        <f t="shared" si="0"/>
        <v>21.274249699879952</v>
      </c>
    </row>
    <row r="21" spans="1:6" ht="15.75">
      <c r="A21" s="41" t="s">
        <v>28</v>
      </c>
      <c r="B21" s="42"/>
      <c r="C21" s="43" t="s">
        <v>29</v>
      </c>
      <c r="D21" s="44">
        <f>SUM(D22:D24)</f>
        <v>592416</v>
      </c>
      <c r="E21" s="45">
        <f>SUM(E22:E24)</f>
        <v>55170.75</v>
      </c>
      <c r="F21" s="46">
        <f t="shared" si="0"/>
        <v>9.312839288608005</v>
      </c>
    </row>
    <row r="22" spans="1:6" ht="15.75">
      <c r="A22" s="30"/>
      <c r="B22" s="31" t="s">
        <v>30</v>
      </c>
      <c r="C22" s="34" t="s">
        <v>31</v>
      </c>
      <c r="D22" s="32">
        <v>38141</v>
      </c>
      <c r="E22" s="33">
        <v>0</v>
      </c>
      <c r="F22" s="35">
        <f t="shared" si="0"/>
        <v>0</v>
      </c>
    </row>
    <row r="23" spans="1:6" ht="15.75">
      <c r="A23" s="30"/>
      <c r="B23" s="31" t="s">
        <v>30</v>
      </c>
      <c r="C23" s="34" t="s">
        <v>32</v>
      </c>
      <c r="D23" s="32">
        <v>193728</v>
      </c>
      <c r="E23" s="33">
        <v>55170.75</v>
      </c>
      <c r="F23" s="35">
        <f t="shared" si="0"/>
        <v>28.478459489593657</v>
      </c>
    </row>
    <row r="24" spans="1:6" ht="15.75">
      <c r="A24" s="30"/>
      <c r="B24" s="31" t="s">
        <v>33</v>
      </c>
      <c r="C24" s="34" t="s">
        <v>34</v>
      </c>
      <c r="D24" s="32">
        <v>360547</v>
      </c>
      <c r="E24" s="33">
        <v>0</v>
      </c>
      <c r="F24" s="35">
        <f t="shared" si="0"/>
        <v>0</v>
      </c>
    </row>
    <row r="25" spans="1:6" ht="15.75">
      <c r="A25" s="41" t="s">
        <v>35</v>
      </c>
      <c r="B25" s="42"/>
      <c r="C25" s="43" t="s">
        <v>36</v>
      </c>
      <c r="D25" s="44">
        <f>SUM(D26:D28)</f>
        <v>157345</v>
      </c>
      <c r="E25" s="45">
        <f>SUM(E26:E28)</f>
        <v>15883.29</v>
      </c>
      <c r="F25" s="46">
        <f t="shared" si="0"/>
        <v>10.094562903174552</v>
      </c>
    </row>
    <row r="26" spans="1:6" ht="15.75">
      <c r="A26" s="30"/>
      <c r="B26" s="31" t="s">
        <v>37</v>
      </c>
      <c r="C26" s="34" t="s">
        <v>38</v>
      </c>
      <c r="D26" s="32">
        <v>95905</v>
      </c>
      <c r="E26" s="33">
        <v>12524.04</v>
      </c>
      <c r="F26" s="35">
        <f t="shared" si="0"/>
        <v>13.058797768625203</v>
      </c>
    </row>
    <row r="27" spans="1:6" ht="15.75">
      <c r="A27" s="30"/>
      <c r="B27" s="31" t="s">
        <v>39</v>
      </c>
      <c r="C27" s="34" t="s">
        <v>40</v>
      </c>
      <c r="D27" s="32">
        <v>28896</v>
      </c>
      <c r="E27" s="33">
        <v>0</v>
      </c>
      <c r="F27" s="35">
        <f t="shared" si="0"/>
        <v>0</v>
      </c>
    </row>
    <row r="28" spans="1:6" ht="15.75">
      <c r="A28" s="30"/>
      <c r="B28" s="31" t="s">
        <v>16</v>
      </c>
      <c r="C28" s="34" t="s">
        <v>41</v>
      </c>
      <c r="D28" s="32">
        <v>32544</v>
      </c>
      <c r="E28" s="33">
        <v>3359.25</v>
      </c>
      <c r="F28" s="35">
        <f t="shared" si="0"/>
        <v>10.322179203539823</v>
      </c>
    </row>
    <row r="29" spans="1:6" ht="15.75">
      <c r="A29" s="41" t="s">
        <v>42</v>
      </c>
      <c r="B29" s="42"/>
      <c r="C29" s="43" t="s">
        <v>43</v>
      </c>
      <c r="D29" s="44">
        <f>SUM(D30:D32)</f>
        <v>3009786</v>
      </c>
      <c r="E29" s="45">
        <f>SUM(E30:E32)</f>
        <v>642211.55</v>
      </c>
      <c r="F29" s="46">
        <f t="shared" si="0"/>
        <v>21.337448908327705</v>
      </c>
    </row>
    <row r="30" spans="1:6" ht="15.75">
      <c r="A30" s="30"/>
      <c r="B30" s="31" t="s">
        <v>37</v>
      </c>
      <c r="C30" s="34" t="s">
        <v>44</v>
      </c>
      <c r="D30" s="32">
        <v>13786</v>
      </c>
      <c r="E30" s="33">
        <v>3659.11</v>
      </c>
      <c r="F30" s="35">
        <f t="shared" si="0"/>
        <v>26.542216741621935</v>
      </c>
    </row>
    <row r="31" spans="1:6" ht="15.75">
      <c r="A31" s="30"/>
      <c r="B31" s="31" t="s">
        <v>22</v>
      </c>
      <c r="C31" s="34" t="s">
        <v>45</v>
      </c>
      <c r="D31" s="47">
        <v>2660000</v>
      </c>
      <c r="E31" s="39">
        <v>571720.56</v>
      </c>
      <c r="F31" s="35">
        <f t="shared" si="0"/>
        <v>21.493254135338347</v>
      </c>
    </row>
    <row r="32" spans="1:6" ht="15.75">
      <c r="A32" s="30"/>
      <c r="B32" s="31" t="s">
        <v>16</v>
      </c>
      <c r="C32" s="34" t="s">
        <v>46</v>
      </c>
      <c r="D32" s="32">
        <v>336000</v>
      </c>
      <c r="E32" s="39">
        <v>66831.88</v>
      </c>
      <c r="F32" s="35">
        <f t="shared" si="0"/>
        <v>19.890440476190477</v>
      </c>
    </row>
    <row r="33" spans="1:6" ht="15.75">
      <c r="A33" s="41" t="s">
        <v>47</v>
      </c>
      <c r="B33" s="42"/>
      <c r="C33" s="43" t="s">
        <v>48</v>
      </c>
      <c r="D33" s="44">
        <f>SUM(D34:D39)</f>
        <v>989867</v>
      </c>
      <c r="E33" s="49">
        <f>SUM(E34:E39)</f>
        <v>231338.03</v>
      </c>
      <c r="F33" s="46">
        <f t="shared" si="0"/>
        <v>23.370617466790993</v>
      </c>
    </row>
    <row r="34" spans="1:6" ht="15.75">
      <c r="A34" s="30"/>
      <c r="B34" s="31" t="s">
        <v>37</v>
      </c>
      <c r="C34" s="34" t="s">
        <v>49</v>
      </c>
      <c r="D34" s="32">
        <v>8640</v>
      </c>
      <c r="E34" s="39">
        <v>243.75</v>
      </c>
      <c r="F34" s="35">
        <f t="shared" si="0"/>
        <v>2.8211805555555554</v>
      </c>
    </row>
    <row r="35" spans="1:6" ht="15.75">
      <c r="A35" s="30"/>
      <c r="B35" s="31" t="s">
        <v>37</v>
      </c>
      <c r="C35" s="34" t="s">
        <v>50</v>
      </c>
      <c r="D35" s="32">
        <v>21080</v>
      </c>
      <c r="E35" s="39">
        <v>9115.85</v>
      </c>
      <c r="F35" s="35">
        <f t="shared" si="0"/>
        <v>43.24407020872865</v>
      </c>
    </row>
    <row r="36" spans="1:6" ht="15.75">
      <c r="A36" s="30"/>
      <c r="B36" s="31" t="s">
        <v>22</v>
      </c>
      <c r="C36" s="34" t="s">
        <v>51</v>
      </c>
      <c r="D36" s="32">
        <v>480000</v>
      </c>
      <c r="E36" s="39">
        <v>109973.04</v>
      </c>
      <c r="F36" s="35">
        <f t="shared" si="0"/>
        <v>22.91105</v>
      </c>
    </row>
    <row r="37" spans="1:6" ht="15.75">
      <c r="A37" s="30"/>
      <c r="B37" s="31" t="s">
        <v>52</v>
      </c>
      <c r="C37" s="34" t="s">
        <v>53</v>
      </c>
      <c r="D37" s="32">
        <v>245549</v>
      </c>
      <c r="E37" s="39">
        <v>53342.02</v>
      </c>
      <c r="F37" s="35">
        <f t="shared" si="0"/>
        <v>21.723574520767748</v>
      </c>
    </row>
    <row r="38" spans="1:6" ht="15.75">
      <c r="A38" s="30"/>
      <c r="B38" s="31" t="s">
        <v>54</v>
      </c>
      <c r="C38" s="34" t="s">
        <v>55</v>
      </c>
      <c r="D38" s="32">
        <v>74880</v>
      </c>
      <c r="E38" s="33">
        <v>2016.33</v>
      </c>
      <c r="F38" s="35">
        <f t="shared" si="0"/>
        <v>2.6927483974358974</v>
      </c>
    </row>
    <row r="39" spans="1:6" ht="15.75">
      <c r="A39" s="30"/>
      <c r="B39" s="31" t="s">
        <v>56</v>
      </c>
      <c r="C39" s="34" t="s">
        <v>57</v>
      </c>
      <c r="D39" s="32">
        <v>159718</v>
      </c>
      <c r="E39" s="33">
        <v>56647.04</v>
      </c>
      <c r="F39" s="35">
        <f t="shared" si="0"/>
        <v>35.46691042963223</v>
      </c>
    </row>
    <row r="40" spans="1:6" ht="15.75">
      <c r="A40" s="41" t="s">
        <v>58</v>
      </c>
      <c r="B40" s="42"/>
      <c r="C40" s="43" t="s">
        <v>59</v>
      </c>
      <c r="D40" s="44">
        <f>SUM(D41:D45)</f>
        <v>5784918</v>
      </c>
      <c r="E40" s="45">
        <f>SUM(E41:E45)</f>
        <v>1041197.35</v>
      </c>
      <c r="F40" s="46">
        <f t="shared" si="0"/>
        <v>17.998480704480166</v>
      </c>
    </row>
    <row r="41" spans="1:6" ht="15.75">
      <c r="A41" s="30"/>
      <c r="B41" s="31" t="s">
        <v>11</v>
      </c>
      <c r="C41" s="34" t="s">
        <v>60</v>
      </c>
      <c r="D41" s="32">
        <v>152573</v>
      </c>
      <c r="E41" s="33">
        <v>35643.21</v>
      </c>
      <c r="F41" s="35">
        <f t="shared" si="0"/>
        <v>23.361413880568644</v>
      </c>
    </row>
    <row r="42" spans="1:6" ht="15.75">
      <c r="A42" s="30"/>
      <c r="B42" s="31" t="s">
        <v>13</v>
      </c>
      <c r="C42" s="34" t="s">
        <v>61</v>
      </c>
      <c r="D42" s="32">
        <v>5384511</v>
      </c>
      <c r="E42" s="39">
        <v>991000.64</v>
      </c>
      <c r="F42" s="35">
        <f t="shared" si="0"/>
        <v>18.40465438737148</v>
      </c>
    </row>
    <row r="43" spans="1:6" ht="15.75">
      <c r="A43" s="30"/>
      <c r="B43" s="31" t="s">
        <v>13</v>
      </c>
      <c r="C43" s="34" t="s">
        <v>62</v>
      </c>
      <c r="D43" s="32">
        <v>192000</v>
      </c>
      <c r="E43" s="39">
        <v>0</v>
      </c>
      <c r="F43" s="35">
        <f t="shared" si="0"/>
        <v>0</v>
      </c>
    </row>
    <row r="44" spans="1:6" ht="15.75">
      <c r="A44" s="30"/>
      <c r="B44" s="31" t="s">
        <v>63</v>
      </c>
      <c r="C44" s="34" t="s">
        <v>64</v>
      </c>
      <c r="D44" s="32">
        <v>50699</v>
      </c>
      <c r="E44" s="33">
        <v>13868.45</v>
      </c>
      <c r="F44" s="35">
        <f t="shared" si="0"/>
        <v>27.354484309355215</v>
      </c>
    </row>
    <row r="45" spans="1:6" ht="15.75">
      <c r="A45" s="30"/>
      <c r="B45" s="31" t="s">
        <v>65</v>
      </c>
      <c r="C45" s="34" t="s">
        <v>66</v>
      </c>
      <c r="D45" s="32">
        <v>5135</v>
      </c>
      <c r="E45" s="33">
        <v>685.05</v>
      </c>
      <c r="F45" s="35">
        <f t="shared" si="0"/>
        <v>13.340798442064266</v>
      </c>
    </row>
    <row r="46" spans="1:6" ht="15.75">
      <c r="A46" s="41" t="s">
        <v>67</v>
      </c>
      <c r="B46" s="42"/>
      <c r="C46" s="43" t="s">
        <v>68</v>
      </c>
      <c r="D46" s="44">
        <f>SUM(D47:D52)</f>
        <v>632977</v>
      </c>
      <c r="E46" s="45">
        <f>SUM(E47:E52)</f>
        <v>117478.09</v>
      </c>
      <c r="F46" s="46">
        <f t="shared" si="0"/>
        <v>18.559614330378512</v>
      </c>
    </row>
    <row r="47" spans="1:6" ht="15.75">
      <c r="A47" s="30"/>
      <c r="B47" s="31" t="s">
        <v>69</v>
      </c>
      <c r="C47" s="34" t="s">
        <v>70</v>
      </c>
      <c r="D47" s="32">
        <v>98979</v>
      </c>
      <c r="E47" s="33">
        <v>18612.15</v>
      </c>
      <c r="F47" s="35">
        <f t="shared" si="0"/>
        <v>18.804140272178948</v>
      </c>
    </row>
    <row r="48" spans="1:6" ht="15.75">
      <c r="A48" s="30"/>
      <c r="B48" s="31" t="s">
        <v>71</v>
      </c>
      <c r="C48" s="34" t="s">
        <v>72</v>
      </c>
      <c r="D48" s="32">
        <v>219840</v>
      </c>
      <c r="E48" s="33">
        <v>42345.96</v>
      </c>
      <c r="F48" s="35">
        <f t="shared" si="0"/>
        <v>19.26217248908297</v>
      </c>
    </row>
    <row r="49" spans="1:6" ht="15.75">
      <c r="A49" s="30"/>
      <c r="B49" s="31" t="s">
        <v>71</v>
      </c>
      <c r="C49" s="34" t="s">
        <v>73</v>
      </c>
      <c r="D49" s="32">
        <v>212160</v>
      </c>
      <c r="E49" s="33">
        <v>43504.17</v>
      </c>
      <c r="F49" s="35">
        <f t="shared" si="0"/>
        <v>20.505359162895928</v>
      </c>
    </row>
    <row r="50" spans="1:6" ht="15.75">
      <c r="A50" s="30"/>
      <c r="B50" s="31" t="s">
        <v>74</v>
      </c>
      <c r="C50" s="34" t="s">
        <v>75</v>
      </c>
      <c r="D50" s="32">
        <v>84230</v>
      </c>
      <c r="E50" s="33">
        <v>11615.2</v>
      </c>
      <c r="F50" s="35">
        <f t="shared" si="0"/>
        <v>13.789861094621868</v>
      </c>
    </row>
    <row r="51" spans="1:6" ht="15.75">
      <c r="A51" s="30"/>
      <c r="B51" s="31" t="s">
        <v>76</v>
      </c>
      <c r="C51" s="34" t="s">
        <v>77</v>
      </c>
      <c r="D51" s="32">
        <v>800</v>
      </c>
      <c r="E51" s="39">
        <v>0</v>
      </c>
      <c r="F51" s="35">
        <f t="shared" si="0"/>
        <v>0</v>
      </c>
    </row>
    <row r="52" spans="1:6" ht="16.5" thickBot="1">
      <c r="A52" s="50"/>
      <c r="B52" s="51" t="s">
        <v>78</v>
      </c>
      <c r="C52" s="52" t="s">
        <v>79</v>
      </c>
      <c r="D52" s="53">
        <v>16968</v>
      </c>
      <c r="E52" s="54">
        <v>1400.61</v>
      </c>
      <c r="F52" s="40">
        <f t="shared" si="0"/>
        <v>8.254420084865629</v>
      </c>
    </row>
    <row r="53" spans="1:6" ht="17.25" thickBot="1" thickTop="1">
      <c r="A53" s="55" t="s">
        <v>80</v>
      </c>
      <c r="B53" s="18" t="s">
        <v>81</v>
      </c>
      <c r="C53" s="56"/>
      <c r="D53" s="20">
        <f>D54+D56+D59+D61+J64+D64</f>
        <v>2558109</v>
      </c>
      <c r="E53" s="57">
        <f>E54+E56+E59+E61+L64+E64</f>
        <v>0</v>
      </c>
      <c r="F53" s="23">
        <f t="shared" si="0"/>
        <v>0</v>
      </c>
    </row>
    <row r="54" spans="1:6" ht="16.5" thickTop="1">
      <c r="A54" s="24" t="s">
        <v>9</v>
      </c>
      <c r="B54" s="25"/>
      <c r="C54" s="58" t="s">
        <v>10</v>
      </c>
      <c r="D54" s="59">
        <v>58300</v>
      </c>
      <c r="E54" s="60">
        <f>SUM(E55)</f>
        <v>0</v>
      </c>
      <c r="F54" s="29">
        <f t="shared" si="0"/>
        <v>0</v>
      </c>
    </row>
    <row r="55" spans="1:6" ht="15.75">
      <c r="A55" s="61"/>
      <c r="B55" s="31" t="s">
        <v>11</v>
      </c>
      <c r="C55" s="52" t="s">
        <v>82</v>
      </c>
      <c r="D55" s="38">
        <v>58300</v>
      </c>
      <c r="E55" s="62">
        <v>0</v>
      </c>
      <c r="F55" s="35">
        <f t="shared" si="0"/>
        <v>0</v>
      </c>
    </row>
    <row r="56" spans="1:6" ht="15.75">
      <c r="A56" s="63" t="s">
        <v>28</v>
      </c>
      <c r="B56" s="42"/>
      <c r="C56" s="64" t="s">
        <v>29</v>
      </c>
      <c r="D56" s="65">
        <f>SUM(D57:D58)</f>
        <v>1509510</v>
      </c>
      <c r="E56" s="66">
        <f>SUM(E57:E58)</f>
        <v>0</v>
      </c>
      <c r="F56" s="46">
        <f t="shared" si="0"/>
        <v>0</v>
      </c>
    </row>
    <row r="57" spans="1:6" ht="15.75">
      <c r="A57" s="30"/>
      <c r="B57" s="31" t="s">
        <v>30</v>
      </c>
      <c r="C57" s="34" t="s">
        <v>83</v>
      </c>
      <c r="D57" s="32">
        <v>834290</v>
      </c>
      <c r="E57" s="33">
        <v>0</v>
      </c>
      <c r="F57" s="35">
        <f t="shared" si="0"/>
        <v>0</v>
      </c>
    </row>
    <row r="58" spans="1:6" ht="15.75">
      <c r="A58" s="30"/>
      <c r="B58" s="31" t="s">
        <v>33</v>
      </c>
      <c r="C58" s="37" t="s">
        <v>84</v>
      </c>
      <c r="D58" s="38">
        <v>675220</v>
      </c>
      <c r="E58" s="33">
        <v>0</v>
      </c>
      <c r="F58" s="35">
        <f t="shared" si="0"/>
        <v>0</v>
      </c>
    </row>
    <row r="59" spans="1:6" ht="15.75">
      <c r="A59" s="41" t="s">
        <v>35</v>
      </c>
      <c r="B59" s="42"/>
      <c r="C59" s="43" t="s">
        <v>36</v>
      </c>
      <c r="D59" s="44">
        <f>SUM(D60)</f>
        <v>0</v>
      </c>
      <c r="E59" s="45">
        <f>SUM(E60)</f>
        <v>0</v>
      </c>
      <c r="F59" s="46">
        <v>0</v>
      </c>
    </row>
    <row r="60" spans="1:6" ht="15.75">
      <c r="A60" s="30"/>
      <c r="B60" s="31" t="s">
        <v>37</v>
      </c>
      <c r="C60" s="34" t="s">
        <v>85</v>
      </c>
      <c r="D60" s="32">
        <v>0</v>
      </c>
      <c r="E60" s="33">
        <v>0</v>
      </c>
      <c r="F60" s="35">
        <v>0</v>
      </c>
    </row>
    <row r="61" spans="1:6" ht="15.75">
      <c r="A61" s="41" t="s">
        <v>42</v>
      </c>
      <c r="B61" s="42"/>
      <c r="C61" s="43" t="s">
        <v>43</v>
      </c>
      <c r="D61" s="44">
        <f>SUM(D62:D63)</f>
        <v>156420</v>
      </c>
      <c r="E61" s="45">
        <f>SUM(E62:E63)</f>
        <v>0</v>
      </c>
      <c r="F61" s="46">
        <f t="shared" si="0"/>
        <v>0</v>
      </c>
    </row>
    <row r="62" spans="1:6" ht="15.75">
      <c r="A62" s="41"/>
      <c r="B62" s="31" t="s">
        <v>37</v>
      </c>
      <c r="C62" s="34" t="s">
        <v>86</v>
      </c>
      <c r="D62" s="32">
        <v>0</v>
      </c>
      <c r="E62" s="33">
        <v>0</v>
      </c>
      <c r="F62" s="35">
        <v>0</v>
      </c>
    </row>
    <row r="63" spans="1:6" ht="15.75">
      <c r="A63" s="30"/>
      <c r="B63" s="31" t="s">
        <v>22</v>
      </c>
      <c r="C63" s="34" t="s">
        <v>154</v>
      </c>
      <c r="D63" s="32">
        <v>156420</v>
      </c>
      <c r="E63" s="33">
        <v>0</v>
      </c>
      <c r="F63" s="35">
        <f t="shared" si="0"/>
        <v>0</v>
      </c>
    </row>
    <row r="64" spans="1:6" ht="15.75">
      <c r="A64" s="67" t="s">
        <v>58</v>
      </c>
      <c r="B64" s="68"/>
      <c r="C64" s="69" t="s">
        <v>59</v>
      </c>
      <c r="D64" s="59">
        <f>D65+D67+D66</f>
        <v>833879</v>
      </c>
      <c r="E64" s="70">
        <f>E65+E67+E66</f>
        <v>0</v>
      </c>
      <c r="F64" s="46">
        <f t="shared" si="0"/>
        <v>0</v>
      </c>
    </row>
    <row r="65" spans="1:6" ht="15.75">
      <c r="A65" s="41"/>
      <c r="B65" s="31" t="s">
        <v>13</v>
      </c>
      <c r="C65" s="71" t="s">
        <v>87</v>
      </c>
      <c r="D65" s="32">
        <v>663879</v>
      </c>
      <c r="E65" s="72">
        <v>0</v>
      </c>
      <c r="F65" s="35">
        <f t="shared" si="0"/>
        <v>0</v>
      </c>
    </row>
    <row r="66" spans="1:6" ht="15.75">
      <c r="A66" s="41"/>
      <c r="B66" s="31" t="s">
        <v>13</v>
      </c>
      <c r="C66" s="71" t="s">
        <v>88</v>
      </c>
      <c r="D66" s="32">
        <v>170000</v>
      </c>
      <c r="E66" s="72">
        <v>0</v>
      </c>
      <c r="F66" s="35">
        <f t="shared" si="0"/>
        <v>0</v>
      </c>
    </row>
    <row r="67" spans="1:6" ht="16.5" thickBot="1">
      <c r="A67" s="73"/>
      <c r="B67" s="74" t="s">
        <v>13</v>
      </c>
      <c r="C67" s="52" t="s">
        <v>89</v>
      </c>
      <c r="D67" s="75">
        <v>0</v>
      </c>
      <c r="E67" s="62">
        <v>0</v>
      </c>
      <c r="F67" s="40">
        <v>0</v>
      </c>
    </row>
    <row r="68" spans="1:6" ht="17.25" thickBot="1" thickTop="1">
      <c r="A68" s="76" t="s">
        <v>90</v>
      </c>
      <c r="B68" s="77"/>
      <c r="C68" s="78"/>
      <c r="D68" s="79">
        <f>SUM(D7+D53)</f>
        <v>16350100</v>
      </c>
      <c r="E68" s="80">
        <f>SUM(E7+E53)</f>
        <v>2734808.1999999997</v>
      </c>
      <c r="F68" s="81">
        <f t="shared" si="0"/>
        <v>16.726553354413735</v>
      </c>
    </row>
  </sheetData>
  <mergeCells count="1">
    <mergeCell ref="A5:C5"/>
  </mergeCells>
  <printOptions/>
  <pageMargins left="0.75" right="0.75" top="1" bottom="1" header="0.4921259845" footer="0.492125984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25">
      <selection activeCell="G47" sqref="G47"/>
    </sheetView>
  </sheetViews>
  <sheetFormatPr defaultColWidth="9.140625" defaultRowHeight="12.75"/>
  <cols>
    <col min="1" max="1" width="9.421875" style="0" customWidth="1"/>
    <col min="2" max="2" width="9.7109375" style="0" customWidth="1"/>
    <col min="3" max="3" width="52.28125" style="0" customWidth="1"/>
    <col min="4" max="4" width="18.28125" style="0" customWidth="1"/>
    <col min="5" max="5" width="19.7109375" style="0" customWidth="1"/>
    <col min="6" max="6" width="12.421875" style="0" customWidth="1"/>
  </cols>
  <sheetData>
    <row r="1" spans="1:3" ht="18.75">
      <c r="A1" s="1" t="s">
        <v>150</v>
      </c>
      <c r="B1" s="1"/>
      <c r="C1" s="1"/>
    </row>
    <row r="2" ht="13.5" thickBot="1"/>
    <row r="3" spans="1:6" ht="15.75">
      <c r="A3" s="2"/>
      <c r="B3" s="82"/>
      <c r="C3" s="83"/>
      <c r="D3" s="5" t="s">
        <v>0</v>
      </c>
      <c r="E3" s="5" t="s">
        <v>1</v>
      </c>
      <c r="F3" s="84" t="s">
        <v>2</v>
      </c>
    </row>
    <row r="4" spans="1:6" ht="15.75">
      <c r="A4" s="130" t="s">
        <v>91</v>
      </c>
      <c r="B4" s="131"/>
      <c r="C4" s="131"/>
      <c r="D4" s="8" t="s">
        <v>4</v>
      </c>
      <c r="E4" s="8" t="s">
        <v>155</v>
      </c>
      <c r="F4" s="85" t="s">
        <v>5</v>
      </c>
    </row>
    <row r="5" spans="1:6" ht="16.5" thickBot="1">
      <c r="A5" s="11"/>
      <c r="B5" s="86"/>
      <c r="C5" s="87" t="s">
        <v>6</v>
      </c>
      <c r="D5" s="14">
        <v>2011</v>
      </c>
      <c r="E5" s="8">
        <v>2011</v>
      </c>
      <c r="F5" s="88"/>
    </row>
    <row r="6" spans="1:6" ht="17.25" thickBot="1" thickTop="1">
      <c r="A6" s="89" t="s">
        <v>92</v>
      </c>
      <c r="B6" s="90"/>
      <c r="C6" s="91"/>
      <c r="D6" s="21">
        <f>SUM(D7+D9+D11+D19+D22+D36+D37+D38)</f>
        <v>13791991</v>
      </c>
      <c r="E6" s="22">
        <f>SUM(E7+E9+E11+E19+E22+E36+E37+E38)</f>
        <v>3365092.1399999997</v>
      </c>
      <c r="F6" s="23">
        <f>E6*100/D6</f>
        <v>24.3988858461407</v>
      </c>
    </row>
    <row r="7" spans="1:6" ht="16.5" thickTop="1">
      <c r="A7" s="92"/>
      <c r="B7" s="93">
        <v>110</v>
      </c>
      <c r="C7" s="94" t="s">
        <v>93</v>
      </c>
      <c r="D7" s="27">
        <f>SUM(D8:D8)</f>
        <v>4350000</v>
      </c>
      <c r="E7" s="28">
        <f>SUM(E8:E8)</f>
        <v>1280041</v>
      </c>
      <c r="F7" s="95">
        <f aca="true" t="shared" si="0" ref="F7:F66">E7*100/D7</f>
        <v>29.42622988505747</v>
      </c>
    </row>
    <row r="8" spans="1:6" ht="15.75">
      <c r="A8" s="96"/>
      <c r="B8" s="97">
        <v>111</v>
      </c>
      <c r="C8" s="34" t="s">
        <v>94</v>
      </c>
      <c r="D8" s="32">
        <v>4350000</v>
      </c>
      <c r="E8" s="33">
        <v>1280041</v>
      </c>
      <c r="F8" s="35">
        <f t="shared" si="0"/>
        <v>29.42622988505747</v>
      </c>
    </row>
    <row r="9" spans="1:6" ht="15.75">
      <c r="A9" s="98"/>
      <c r="B9" s="99">
        <v>120</v>
      </c>
      <c r="C9" s="43" t="s">
        <v>95</v>
      </c>
      <c r="D9" s="44">
        <f>SUM(D10)</f>
        <v>2450000</v>
      </c>
      <c r="E9" s="45">
        <f>SUM(E10)</f>
        <v>234360</v>
      </c>
      <c r="F9" s="46">
        <f t="shared" si="0"/>
        <v>9.565714285714286</v>
      </c>
    </row>
    <row r="10" spans="1:6" ht="15.75">
      <c r="A10" s="96"/>
      <c r="B10" s="97">
        <v>121</v>
      </c>
      <c r="C10" s="34" t="s">
        <v>96</v>
      </c>
      <c r="D10" s="32">
        <v>2450000</v>
      </c>
      <c r="E10" s="33">
        <v>234360</v>
      </c>
      <c r="F10" s="35">
        <f t="shared" si="0"/>
        <v>9.565714285714286</v>
      </c>
    </row>
    <row r="11" spans="1:6" ht="15.75">
      <c r="A11" s="98"/>
      <c r="B11" s="99">
        <v>130</v>
      </c>
      <c r="C11" s="43" t="s">
        <v>97</v>
      </c>
      <c r="D11" s="44">
        <f>SUM(D12+D18)</f>
        <v>499170</v>
      </c>
      <c r="E11" s="45">
        <f>SUM(E12+E18)</f>
        <v>135605.99000000002</v>
      </c>
      <c r="F11" s="46">
        <f t="shared" si="0"/>
        <v>27.166294048119884</v>
      </c>
    </row>
    <row r="12" spans="1:6" ht="15.75">
      <c r="A12" s="96"/>
      <c r="B12" s="97">
        <v>133</v>
      </c>
      <c r="C12" s="34" t="s">
        <v>98</v>
      </c>
      <c r="D12" s="32">
        <f>SUM(D13:D17)</f>
        <v>498020</v>
      </c>
      <c r="E12" s="33">
        <f>SUM(E13:E17)</f>
        <v>129485.76000000001</v>
      </c>
      <c r="F12" s="35">
        <f t="shared" si="0"/>
        <v>26.00011244528332</v>
      </c>
    </row>
    <row r="13" spans="1:6" ht="15.75">
      <c r="A13" s="96"/>
      <c r="B13" s="34"/>
      <c r="C13" s="34" t="s">
        <v>99</v>
      </c>
      <c r="D13" s="32">
        <v>42900</v>
      </c>
      <c r="E13" s="33">
        <v>30558.43</v>
      </c>
      <c r="F13" s="35">
        <f t="shared" si="0"/>
        <v>71.23177156177157</v>
      </c>
    </row>
    <row r="14" spans="1:6" ht="15.75">
      <c r="A14" s="96"/>
      <c r="B14" s="34"/>
      <c r="C14" s="34" t="s">
        <v>100</v>
      </c>
      <c r="D14" s="32">
        <v>1850</v>
      </c>
      <c r="E14" s="33">
        <v>1327.74</v>
      </c>
      <c r="F14" s="35">
        <f t="shared" si="0"/>
        <v>71.76972972972973</v>
      </c>
    </row>
    <row r="15" spans="1:6" ht="15.75">
      <c r="A15" s="96"/>
      <c r="B15" s="34"/>
      <c r="C15" s="34" t="s">
        <v>101</v>
      </c>
      <c r="D15" s="32">
        <v>6970</v>
      </c>
      <c r="E15" s="33">
        <v>7192.38</v>
      </c>
      <c r="F15" s="35">
        <f t="shared" si="0"/>
        <v>103.19053084648493</v>
      </c>
    </row>
    <row r="16" spans="1:6" ht="15.75">
      <c r="A16" s="96"/>
      <c r="B16" s="34"/>
      <c r="C16" s="34" t="s">
        <v>102</v>
      </c>
      <c r="D16" s="32">
        <v>250400</v>
      </c>
      <c r="E16" s="33">
        <v>0</v>
      </c>
      <c r="F16" s="35">
        <f t="shared" si="0"/>
        <v>0</v>
      </c>
    </row>
    <row r="17" spans="1:6" ht="15.75">
      <c r="A17" s="96"/>
      <c r="B17" s="34"/>
      <c r="C17" s="34" t="s">
        <v>103</v>
      </c>
      <c r="D17" s="32">
        <v>195900</v>
      </c>
      <c r="E17" s="33">
        <v>90407.21</v>
      </c>
      <c r="F17" s="35">
        <f t="shared" si="0"/>
        <v>46.14967330270546</v>
      </c>
    </row>
    <row r="18" spans="1:6" ht="15.75">
      <c r="A18" s="96"/>
      <c r="B18" s="97">
        <v>139002</v>
      </c>
      <c r="C18" s="34" t="s">
        <v>104</v>
      </c>
      <c r="D18" s="32">
        <v>1150</v>
      </c>
      <c r="E18" s="33">
        <v>6120.23</v>
      </c>
      <c r="F18" s="35">
        <f t="shared" si="0"/>
        <v>532.1939130434782</v>
      </c>
    </row>
    <row r="19" spans="1:6" ht="15.75">
      <c r="A19" s="98"/>
      <c r="B19" s="99">
        <v>210</v>
      </c>
      <c r="C19" s="43" t="s">
        <v>105</v>
      </c>
      <c r="D19" s="48">
        <f>D20+D21</f>
        <v>1209307</v>
      </c>
      <c r="E19" s="49">
        <f>E20+E21</f>
        <v>345150.62</v>
      </c>
      <c r="F19" s="46">
        <f t="shared" si="0"/>
        <v>28.54119094655038</v>
      </c>
    </row>
    <row r="20" spans="1:6" ht="15.75">
      <c r="A20" s="98"/>
      <c r="B20" s="97">
        <v>211</v>
      </c>
      <c r="C20" s="34" t="s">
        <v>106</v>
      </c>
      <c r="D20" s="47">
        <v>15000</v>
      </c>
      <c r="E20" s="33">
        <v>0</v>
      </c>
      <c r="F20" s="35">
        <f t="shared" si="0"/>
        <v>0</v>
      </c>
    </row>
    <row r="21" spans="1:6" ht="15.75">
      <c r="A21" s="96"/>
      <c r="B21" s="97">
        <v>212</v>
      </c>
      <c r="C21" s="34" t="s">
        <v>105</v>
      </c>
      <c r="D21" s="32">
        <v>1194307</v>
      </c>
      <c r="E21" s="33">
        <f>248262.52+96888.1</f>
        <v>345150.62</v>
      </c>
      <c r="F21" s="35">
        <f t="shared" si="0"/>
        <v>28.89965645349144</v>
      </c>
    </row>
    <row r="22" spans="1:6" ht="15.75">
      <c r="A22" s="98"/>
      <c r="B22" s="99">
        <v>220</v>
      </c>
      <c r="C22" s="43" t="s">
        <v>107</v>
      </c>
      <c r="D22" s="48">
        <f>SUM(D23+D24+D25)</f>
        <v>2019056</v>
      </c>
      <c r="E22" s="45">
        <f>SUM(E23+E24+E25)</f>
        <v>536997.7899999999</v>
      </c>
      <c r="F22" s="46">
        <f t="shared" si="0"/>
        <v>26.596478255184596</v>
      </c>
    </row>
    <row r="23" spans="1:6" ht="15.75">
      <c r="A23" s="96"/>
      <c r="B23" s="97">
        <v>221</v>
      </c>
      <c r="C23" s="34" t="s">
        <v>108</v>
      </c>
      <c r="D23" s="32">
        <v>60000</v>
      </c>
      <c r="E23" s="33">
        <v>19040.06</v>
      </c>
      <c r="F23" s="35">
        <f t="shared" si="0"/>
        <v>31.733433333333338</v>
      </c>
    </row>
    <row r="24" spans="1:6" ht="15.75">
      <c r="A24" s="96"/>
      <c r="B24" s="97">
        <v>222</v>
      </c>
      <c r="C24" s="34" t="s">
        <v>109</v>
      </c>
      <c r="D24" s="32">
        <v>0</v>
      </c>
      <c r="E24" s="33">
        <v>31384.01</v>
      </c>
      <c r="F24" s="35">
        <v>0</v>
      </c>
    </row>
    <row r="25" spans="1:6" ht="15.75">
      <c r="A25" s="96"/>
      <c r="B25" s="97">
        <v>223</v>
      </c>
      <c r="C25" s="34" t="s">
        <v>110</v>
      </c>
      <c r="D25" s="32">
        <f>SUM(D26:D35)</f>
        <v>1959056</v>
      </c>
      <c r="E25" s="33">
        <f>SUM(E26:E35)</f>
        <v>486573.72</v>
      </c>
      <c r="F25" s="35">
        <f t="shared" si="0"/>
        <v>24.837152179417025</v>
      </c>
    </row>
    <row r="26" spans="1:6" ht="15.75">
      <c r="A26" s="96"/>
      <c r="B26" s="97"/>
      <c r="C26" s="34" t="s">
        <v>111</v>
      </c>
      <c r="D26" s="32">
        <v>89000</v>
      </c>
      <c r="E26" s="33">
        <v>24952.2</v>
      </c>
      <c r="F26" s="35">
        <f t="shared" si="0"/>
        <v>28.0361797752809</v>
      </c>
    </row>
    <row r="27" spans="1:6" ht="15.75">
      <c r="A27" s="96"/>
      <c r="B27" s="97"/>
      <c r="C27" s="34" t="s">
        <v>112</v>
      </c>
      <c r="D27" s="47">
        <v>293476</v>
      </c>
      <c r="E27" s="39">
        <v>80195.56</v>
      </c>
      <c r="F27" s="35">
        <f t="shared" si="0"/>
        <v>27.32610503073505</v>
      </c>
    </row>
    <row r="28" spans="1:6" ht="15.75">
      <c r="A28" s="96"/>
      <c r="B28" s="97"/>
      <c r="C28" s="34" t="s">
        <v>113</v>
      </c>
      <c r="D28" s="32">
        <v>120000</v>
      </c>
      <c r="E28" s="39">
        <v>40561.83</v>
      </c>
      <c r="F28" s="35">
        <f t="shared" si="0"/>
        <v>33.801525</v>
      </c>
    </row>
    <row r="29" spans="1:6" ht="15.75">
      <c r="A29" s="96"/>
      <c r="B29" s="97"/>
      <c r="C29" s="34" t="s">
        <v>114</v>
      </c>
      <c r="D29" s="32">
        <v>28000</v>
      </c>
      <c r="E29" s="33">
        <v>7044.53</v>
      </c>
      <c r="F29" s="35">
        <f t="shared" si="0"/>
        <v>25.159035714285714</v>
      </c>
    </row>
    <row r="30" spans="1:6" ht="15.75">
      <c r="A30" s="96"/>
      <c r="B30" s="97"/>
      <c r="C30" s="34" t="s">
        <v>50</v>
      </c>
      <c r="D30" s="32">
        <v>4000</v>
      </c>
      <c r="E30" s="33">
        <v>645</v>
      </c>
      <c r="F30" s="35">
        <f t="shared" si="0"/>
        <v>16.125</v>
      </c>
    </row>
    <row r="31" spans="1:6" ht="15.75">
      <c r="A31" s="96"/>
      <c r="B31" s="97"/>
      <c r="C31" s="34" t="s">
        <v>115</v>
      </c>
      <c r="D31" s="32">
        <v>9000</v>
      </c>
      <c r="E31" s="33">
        <v>1381.33</v>
      </c>
      <c r="F31" s="35">
        <f t="shared" si="0"/>
        <v>15.34811111111111</v>
      </c>
    </row>
    <row r="32" spans="1:6" ht="15.75">
      <c r="A32" s="96"/>
      <c r="B32" s="97"/>
      <c r="C32" s="34" t="s">
        <v>116</v>
      </c>
      <c r="D32" s="32">
        <v>1228080</v>
      </c>
      <c r="E32" s="39">
        <v>277914.93</v>
      </c>
      <c r="F32" s="35">
        <f t="shared" si="0"/>
        <v>22.63003468829392</v>
      </c>
    </row>
    <row r="33" spans="1:6" ht="15.75">
      <c r="A33" s="96"/>
      <c r="B33" s="97"/>
      <c r="C33" s="34" t="s">
        <v>117</v>
      </c>
      <c r="D33" s="32">
        <v>160000</v>
      </c>
      <c r="E33" s="39">
        <v>47454.62</v>
      </c>
      <c r="F33" s="35">
        <f t="shared" si="0"/>
        <v>29.6591375</v>
      </c>
    </row>
    <row r="34" spans="1:6" ht="15.75">
      <c r="A34" s="96"/>
      <c r="B34" s="97"/>
      <c r="C34" s="34" t="s">
        <v>118</v>
      </c>
      <c r="D34" s="32">
        <v>14000</v>
      </c>
      <c r="E34" s="39">
        <v>4850</v>
      </c>
      <c r="F34" s="35">
        <f t="shared" si="0"/>
        <v>34.642857142857146</v>
      </c>
    </row>
    <row r="35" spans="1:6" ht="15.75">
      <c r="A35" s="96"/>
      <c r="B35" s="97"/>
      <c r="C35" s="34" t="s">
        <v>119</v>
      </c>
      <c r="D35" s="32">
        <v>13500</v>
      </c>
      <c r="E35" s="33">
        <v>1573.72</v>
      </c>
      <c r="F35" s="35">
        <f t="shared" si="0"/>
        <v>11.657185185185185</v>
      </c>
    </row>
    <row r="36" spans="1:6" ht="15.75">
      <c r="A36" s="98"/>
      <c r="B36" s="99">
        <v>240</v>
      </c>
      <c r="C36" s="43" t="s">
        <v>120</v>
      </c>
      <c r="D36" s="44">
        <v>46000</v>
      </c>
      <c r="E36" s="45">
        <f>9841.29+6.03</f>
        <v>9847.320000000002</v>
      </c>
      <c r="F36" s="46">
        <f t="shared" si="0"/>
        <v>21.40721739130435</v>
      </c>
    </row>
    <row r="37" spans="1:6" ht="15.75">
      <c r="A37" s="98"/>
      <c r="B37" s="99">
        <v>290</v>
      </c>
      <c r="C37" s="43" t="s">
        <v>121</v>
      </c>
      <c r="D37" s="44">
        <v>150000</v>
      </c>
      <c r="E37" s="45">
        <f>1443.74+44295.9</f>
        <v>45739.64</v>
      </c>
      <c r="F37" s="46">
        <f t="shared" si="0"/>
        <v>30.493093333333334</v>
      </c>
    </row>
    <row r="38" spans="1:6" ht="15.75">
      <c r="A38" s="98"/>
      <c r="B38" s="99">
        <v>310</v>
      </c>
      <c r="C38" s="43" t="s">
        <v>122</v>
      </c>
      <c r="D38" s="44">
        <f>SUM(D39:D40)</f>
        <v>3068458</v>
      </c>
      <c r="E38" s="45">
        <f>SUM(E39:E40)</f>
        <v>777349.7799999999</v>
      </c>
      <c r="F38" s="46">
        <f t="shared" si="0"/>
        <v>25.33356428538373</v>
      </c>
    </row>
    <row r="39" spans="1:6" ht="15.75">
      <c r="A39" s="96"/>
      <c r="B39" s="97">
        <v>311</v>
      </c>
      <c r="C39" s="34" t="s">
        <v>123</v>
      </c>
      <c r="D39" s="32">
        <v>0</v>
      </c>
      <c r="E39" s="33">
        <f>15040.76+4454.48</f>
        <v>19495.239999999998</v>
      </c>
      <c r="F39" s="35">
        <v>0</v>
      </c>
    </row>
    <row r="40" spans="1:6" ht="15.75">
      <c r="A40" s="96"/>
      <c r="B40" s="97">
        <v>312</v>
      </c>
      <c r="C40" s="34" t="s">
        <v>124</v>
      </c>
      <c r="D40" s="32">
        <f>SUM(D41:D52)</f>
        <v>3068458</v>
      </c>
      <c r="E40" s="33">
        <f>SUM(E41:E52)</f>
        <v>757854.5399999999</v>
      </c>
      <c r="F40" s="35">
        <f t="shared" si="0"/>
        <v>24.698221060871614</v>
      </c>
    </row>
    <row r="41" spans="1:6" ht="15.75">
      <c r="A41" s="96"/>
      <c r="B41" s="97"/>
      <c r="C41" s="34" t="s">
        <v>125</v>
      </c>
      <c r="D41" s="32">
        <v>91290</v>
      </c>
      <c r="E41" s="33">
        <v>22824</v>
      </c>
      <c r="F41" s="35">
        <f t="shared" si="0"/>
        <v>25.0016431153467</v>
      </c>
    </row>
    <row r="42" spans="1:6" ht="15.75">
      <c r="A42" s="96"/>
      <c r="B42" s="97"/>
      <c r="C42" s="34" t="s">
        <v>126</v>
      </c>
      <c r="D42" s="32">
        <v>2831889</v>
      </c>
      <c r="E42" s="39">
        <f>33259.08+682972</f>
        <v>716231.08</v>
      </c>
      <c r="F42" s="35">
        <f t="shared" si="0"/>
        <v>25.29163678378637</v>
      </c>
    </row>
    <row r="43" spans="1:6" ht="15.75">
      <c r="A43" s="96"/>
      <c r="B43" s="97"/>
      <c r="C43" s="34" t="s">
        <v>127</v>
      </c>
      <c r="D43" s="32">
        <v>34000</v>
      </c>
      <c r="E43" s="33">
        <v>0</v>
      </c>
      <c r="F43" s="35">
        <f t="shared" si="0"/>
        <v>0</v>
      </c>
    </row>
    <row r="44" spans="1:6" ht="15.75">
      <c r="A44" s="96"/>
      <c r="B44" s="97"/>
      <c r="C44" s="34" t="s">
        <v>128</v>
      </c>
      <c r="D44" s="32">
        <v>800</v>
      </c>
      <c r="E44" s="33">
        <v>6.5</v>
      </c>
      <c r="F44" s="35">
        <f t="shared" si="0"/>
        <v>0.8125</v>
      </c>
    </row>
    <row r="45" spans="1:6" ht="15.75">
      <c r="A45" s="96"/>
      <c r="B45" s="97"/>
      <c r="C45" s="34" t="s">
        <v>129</v>
      </c>
      <c r="D45" s="32">
        <v>30000</v>
      </c>
      <c r="E45" s="33">
        <v>12284</v>
      </c>
      <c r="F45" s="35">
        <f t="shared" si="0"/>
        <v>40.946666666666665</v>
      </c>
    </row>
    <row r="46" spans="1:6" ht="15.75">
      <c r="A46" s="96"/>
      <c r="B46" s="97"/>
      <c r="C46" s="34" t="s">
        <v>130</v>
      </c>
      <c r="D46" s="32">
        <v>0</v>
      </c>
      <c r="E46" s="33">
        <v>0</v>
      </c>
      <c r="F46" s="35">
        <v>0</v>
      </c>
    </row>
    <row r="47" spans="1:6" ht="15.75">
      <c r="A47" s="96"/>
      <c r="B47" s="97"/>
      <c r="C47" s="34" t="s">
        <v>131</v>
      </c>
      <c r="D47" s="32">
        <v>12467</v>
      </c>
      <c r="E47" s="33">
        <v>3117</v>
      </c>
      <c r="F47" s="35">
        <f t="shared" si="0"/>
        <v>25.002005293976097</v>
      </c>
    </row>
    <row r="48" spans="1:6" ht="15.75">
      <c r="A48" s="96"/>
      <c r="B48" s="97"/>
      <c r="C48" s="34" t="s">
        <v>132</v>
      </c>
      <c r="D48" s="32">
        <v>3200</v>
      </c>
      <c r="E48" s="33">
        <v>0</v>
      </c>
      <c r="F48" s="35">
        <f t="shared" si="0"/>
        <v>0</v>
      </c>
    </row>
    <row r="49" spans="1:6" ht="15.75">
      <c r="A49" s="96"/>
      <c r="B49" s="97"/>
      <c r="C49" s="34" t="s">
        <v>133</v>
      </c>
      <c r="D49" s="32">
        <v>13564</v>
      </c>
      <c r="E49" s="33">
        <v>3391.96</v>
      </c>
      <c r="F49" s="35">
        <f t="shared" si="0"/>
        <v>25.007077558242408</v>
      </c>
    </row>
    <row r="50" spans="1:6" ht="15.75">
      <c r="A50" s="96"/>
      <c r="B50" s="97"/>
      <c r="C50" s="34" t="s">
        <v>134</v>
      </c>
      <c r="D50" s="32">
        <v>1430</v>
      </c>
      <c r="E50" s="33">
        <v>0</v>
      </c>
      <c r="F50" s="35">
        <f t="shared" si="0"/>
        <v>0</v>
      </c>
    </row>
    <row r="51" spans="1:6" ht="15.75">
      <c r="A51" s="96"/>
      <c r="B51" s="97"/>
      <c r="C51" s="34" t="s">
        <v>147</v>
      </c>
      <c r="D51" s="32">
        <v>15000</v>
      </c>
      <c r="E51" s="33">
        <v>0</v>
      </c>
      <c r="F51" s="40">
        <f t="shared" si="0"/>
        <v>0</v>
      </c>
    </row>
    <row r="52" spans="1:6" ht="16.5" thickBot="1">
      <c r="A52" s="96"/>
      <c r="B52" s="97"/>
      <c r="C52" s="34" t="s">
        <v>157</v>
      </c>
      <c r="D52" s="32">
        <v>34818</v>
      </c>
      <c r="E52" s="33">
        <v>0</v>
      </c>
      <c r="F52" s="100">
        <f t="shared" si="0"/>
        <v>0</v>
      </c>
    </row>
    <row r="53" spans="1:6" ht="17.25" thickBot="1" thickTop="1">
      <c r="A53" s="89" t="s">
        <v>135</v>
      </c>
      <c r="B53" s="101"/>
      <c r="C53" s="91"/>
      <c r="D53" s="20">
        <f>SUM(D54+D57)</f>
        <v>1118551</v>
      </c>
      <c r="E53" s="22">
        <f>SUM(E54+E57)</f>
        <v>3266.57</v>
      </c>
      <c r="F53" s="16">
        <f t="shared" si="0"/>
        <v>0.29203585710441454</v>
      </c>
    </row>
    <row r="54" spans="1:6" ht="16.5" thickTop="1">
      <c r="A54" s="92"/>
      <c r="B54" s="93">
        <v>230</v>
      </c>
      <c r="C54" s="102" t="s">
        <v>136</v>
      </c>
      <c r="D54" s="27">
        <f>SUM(D55:D56)</f>
        <v>100000</v>
      </c>
      <c r="E54" s="28">
        <f>SUM(E55:E56)</f>
        <v>3266.57</v>
      </c>
      <c r="F54" s="95">
        <f t="shared" si="0"/>
        <v>3.26657</v>
      </c>
    </row>
    <row r="55" spans="1:6" ht="15.75">
      <c r="A55" s="98"/>
      <c r="B55" s="97">
        <v>231</v>
      </c>
      <c r="C55" s="34" t="s">
        <v>137</v>
      </c>
      <c r="D55" s="32">
        <v>0</v>
      </c>
      <c r="E55" s="33">
        <v>3266.57</v>
      </c>
      <c r="F55" s="35">
        <v>0</v>
      </c>
    </row>
    <row r="56" spans="1:6" ht="15.75">
      <c r="A56" s="96"/>
      <c r="B56" s="97">
        <v>233</v>
      </c>
      <c r="C56" s="34" t="s">
        <v>138</v>
      </c>
      <c r="D56" s="32">
        <v>100000</v>
      </c>
      <c r="E56" s="33">
        <v>0</v>
      </c>
      <c r="F56" s="35">
        <f t="shared" si="0"/>
        <v>0</v>
      </c>
    </row>
    <row r="57" spans="1:6" ht="15.75">
      <c r="A57" s="96"/>
      <c r="B57" s="97">
        <v>320</v>
      </c>
      <c r="C57" s="103" t="s">
        <v>139</v>
      </c>
      <c r="D57" s="32">
        <f>D60+D61</f>
        <v>1018551</v>
      </c>
      <c r="E57" s="33">
        <v>0</v>
      </c>
      <c r="F57" s="35">
        <f t="shared" si="0"/>
        <v>0</v>
      </c>
    </row>
    <row r="58" spans="1:6" ht="15.75">
      <c r="A58" s="96"/>
      <c r="B58" s="97"/>
      <c r="C58" s="103" t="s">
        <v>140</v>
      </c>
      <c r="D58" s="32">
        <v>0</v>
      </c>
      <c r="E58" s="33">
        <v>0</v>
      </c>
      <c r="F58" s="35">
        <v>0</v>
      </c>
    </row>
    <row r="59" spans="1:6" ht="15.75">
      <c r="A59" s="96"/>
      <c r="B59" s="97"/>
      <c r="C59" s="104" t="s">
        <v>141</v>
      </c>
      <c r="D59" s="32">
        <v>0</v>
      </c>
      <c r="E59" s="33">
        <v>0</v>
      </c>
      <c r="F59" s="35">
        <v>0</v>
      </c>
    </row>
    <row r="60" spans="1:6" ht="15.75">
      <c r="A60" s="96"/>
      <c r="B60" s="97"/>
      <c r="C60" s="104" t="s">
        <v>148</v>
      </c>
      <c r="D60" s="32">
        <v>536075</v>
      </c>
      <c r="E60" s="33">
        <v>0</v>
      </c>
      <c r="F60" s="35">
        <v>0</v>
      </c>
    </row>
    <row r="61" spans="1:6" ht="16.5" thickBot="1">
      <c r="A61" s="105"/>
      <c r="B61" s="106"/>
      <c r="C61" s="107" t="s">
        <v>149</v>
      </c>
      <c r="D61" s="108">
        <v>482476</v>
      </c>
      <c r="E61" s="120">
        <v>0</v>
      </c>
      <c r="F61" s="109">
        <f t="shared" si="0"/>
        <v>0</v>
      </c>
    </row>
    <row r="62" spans="1:6" ht="17.25" thickBot="1" thickTop="1">
      <c r="A62" s="89" t="s">
        <v>142</v>
      </c>
      <c r="B62" s="101"/>
      <c r="C62" s="91"/>
      <c r="D62" s="20">
        <f>SUM(D63:D65)</f>
        <v>1439558</v>
      </c>
      <c r="E62" s="57">
        <f>SUM(E63:E65)</f>
        <v>0</v>
      </c>
      <c r="F62" s="16">
        <f t="shared" si="0"/>
        <v>0</v>
      </c>
    </row>
    <row r="63" spans="1:6" ht="16.5" thickTop="1">
      <c r="A63" s="110"/>
      <c r="B63" s="111">
        <v>453</v>
      </c>
      <c r="C63" s="86" t="s">
        <v>143</v>
      </c>
      <c r="D63" s="112">
        <v>0</v>
      </c>
      <c r="E63" s="121">
        <v>0</v>
      </c>
      <c r="F63" s="35">
        <v>0</v>
      </c>
    </row>
    <row r="64" spans="1:6" ht="15.75">
      <c r="A64" s="98"/>
      <c r="B64" s="97">
        <v>454</v>
      </c>
      <c r="C64" s="34" t="s">
        <v>144</v>
      </c>
      <c r="D64" s="32">
        <v>1439558</v>
      </c>
      <c r="E64" s="113">
        <v>0</v>
      </c>
      <c r="F64" s="35">
        <f t="shared" si="0"/>
        <v>0</v>
      </c>
    </row>
    <row r="65" spans="1:6" ht="16.5" thickBot="1">
      <c r="A65" s="96"/>
      <c r="B65" s="114">
        <v>454</v>
      </c>
      <c r="C65" s="115" t="s">
        <v>145</v>
      </c>
      <c r="D65" s="116">
        <v>0</v>
      </c>
      <c r="E65" s="54">
        <v>0</v>
      </c>
      <c r="F65" s="40">
        <v>0</v>
      </c>
    </row>
    <row r="66" spans="1:6" ht="17.25" thickBot="1" thickTop="1">
      <c r="A66" s="76" t="s">
        <v>146</v>
      </c>
      <c r="B66" s="117"/>
      <c r="C66" s="118"/>
      <c r="D66" s="79">
        <f>SUM(D6+D53+D62)</f>
        <v>16350100</v>
      </c>
      <c r="E66" s="119">
        <f>SUM(E6+E53+E62)</f>
        <v>3368358.7099999995</v>
      </c>
      <c r="F66" s="81">
        <f t="shared" si="0"/>
        <v>20.60145632136806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2011-05-03T06:59:37Z</cp:lastPrinted>
  <dcterms:created xsi:type="dcterms:W3CDTF">2011-03-31T10:04:04Z</dcterms:created>
  <dcterms:modified xsi:type="dcterms:W3CDTF">2011-05-03T07:06:32Z</dcterms:modified>
  <cp:category/>
  <cp:version/>
  <cp:contentType/>
  <cp:contentStatus/>
</cp:coreProperties>
</file>