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975" activeTab="0"/>
  </bookViews>
  <sheets>
    <sheet name="Príjmy" sheetId="1" r:id="rId1"/>
    <sheet name="Výdavky" sheetId="2" r:id="rId2"/>
  </sheets>
  <definedNames/>
  <calcPr fullCalcOnLoad="1"/>
</workbook>
</file>

<file path=xl/sharedStrings.xml><?xml version="1.0" encoding="utf-8"?>
<sst xmlns="http://schemas.openxmlformats.org/spreadsheetml/2006/main" count="264" uniqueCount="195">
  <si>
    <t>Schválený</t>
  </si>
  <si>
    <t>Upravený</t>
  </si>
  <si>
    <t>P R Í J M Y</t>
  </si>
  <si>
    <t>rozpočet</t>
  </si>
  <si>
    <t>(v EUR)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</si>
  <si>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</si>
  <si>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</si>
  <si>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</si>
  <si>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</si>
  <si>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</si>
  <si>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</si>
  <si>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</si>
  <si>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</si>
  <si>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</si>
  <si>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</si>
  <si>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</si>
  <si>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</si>
  <si>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</si>
  <si>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Príjmy z vlastníctva a z podnikania</t>
  </si>
  <si>
    <t>Príjmy z vlastníctva majetku MČ-BNM</t>
  </si>
  <si>
    <t>Príjmy z vlastníctva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</si>
  <si>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</si>
  <si>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</si>
  <si>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</si>
  <si>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</si>
  <si>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</si>
  <si>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ŠKD, režijné náklady - strava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</si>
  <si>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</si>
  <si>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</si>
  <si>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</si>
  <si>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noviny HNM</t>
  </si>
  <si>
    <t xml:space="preserve">          EKO podnik VPS</t>
  </si>
  <si>
    <t xml:space="preserve">          Stredisko kultúry</t>
  </si>
  <si>
    <t xml:space="preserve">          Knižnica</t>
  </si>
  <si>
    <t xml:space="preserve">          správa obecných úradov</t>
  </si>
  <si>
    <t>Úroky z dom. úverov, pôžičiek a vkladov</t>
  </si>
  <si>
    <t>Úroky MČ-BNM</t>
  </si>
  <si>
    <t>Úroky ZŠ s MŠ</t>
  </si>
  <si>
    <t>Iné nedaň. príjmy-vratky,náhrady z poist. plnenia</t>
  </si>
  <si>
    <t>Iné nedaňové príjmy MČ-BNM</t>
  </si>
  <si>
    <t>Iné nedaňpvé príjmy ZŠ s MŠ</t>
  </si>
  <si>
    <t>Bežné a všeobecné granty a transfery</t>
  </si>
  <si>
    <t>Granty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</si>
  <si>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</si>
  <si>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</si>
  <si>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</si>
  <si>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</si>
  <si>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</si>
  <si>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</si>
  <si>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</si>
  <si>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</si>
  <si>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</si>
  <si>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</si>
  <si>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</si>
  <si>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BV z Ministerstva školstva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</si>
  <si>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</si>
  <si>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</si>
  <si>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</si>
  <si>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</si>
  <si>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</si>
  <si>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v rámci verejnej správy</t>
  </si>
  <si>
    <t>Finančné operácie</t>
  </si>
  <si>
    <t>Prevody z rezervného fondu</t>
  </si>
  <si>
    <t>Príjmy celkom</t>
  </si>
  <si>
    <t xml:space="preserve">V Ý D A V K Y 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</si>
  <si>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</si>
  <si>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</si>
  <si>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</si>
  <si>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</si>
  <si>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</si>
  <si>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</si>
  <si>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3.3</t>
  </si>
  <si>
    <t xml:space="preserve">          Matrika</t>
  </si>
  <si>
    <t>6.0</t>
  </si>
  <si>
    <t xml:space="preserve">          Voľby do NR SR</t>
  </si>
  <si>
    <t xml:space="preserve">          Hlásenie pobytu občanov</t>
  </si>
  <si>
    <t>8.0</t>
  </si>
  <si>
    <t xml:space="preserve">          Transfery všeobecnej povahy VS</t>
  </si>
  <si>
    <t>02</t>
  </si>
  <si>
    <t>Obrana</t>
  </si>
  <si>
    <t>2.0</t>
  </si>
  <si>
    <t xml:space="preserve">          Civilná ochrana</t>
  </si>
  <si>
    <t>03</t>
  </si>
  <si>
    <t>Verejný poriadok a bezpečnosť</t>
  </si>
  <si>
    <t xml:space="preserve">          Požiarna ochrana</t>
  </si>
  <si>
    <t xml:space="preserve">          Verejný poriadok a bezpečnosť inde neklasifik.</t>
  </si>
  <si>
    <t>04</t>
  </si>
  <si>
    <t>Ekonomická oblasť</t>
  </si>
  <si>
    <t>4.3</t>
  </si>
  <si>
    <t xml:space="preserve">          Výstavba - priesk. a proj. práce</t>
  </si>
  <si>
    <t xml:space="preserve">          Výstavba - stavebný úrad</t>
  </si>
  <si>
    <t>5.1</t>
  </si>
  <si>
    <t xml:space="preserve">          Cestná doprava-výst.a opravy miest.komunik.</t>
  </si>
  <si>
    <t>05</t>
  </si>
  <si>
    <t>Ochrana životného prostredia</t>
  </si>
  <si>
    <t>1.0</t>
  </si>
  <si>
    <t xml:space="preserve">          Nakladanie s odpadmi</t>
  </si>
  <si>
    <t>4.0</t>
  </si>
  <si>
    <t xml:space="preserve">          Ochrana prírody a krajiny-ost.činn.v poľnoh.</t>
  </si>
  <si>
    <t xml:space="preserve">          Ochrana ŽP inde neklasifikovaná</t>
  </si>
  <si>
    <t>06</t>
  </si>
  <si>
    <t>Bývanie a občianska vybavenosť</t>
  </si>
  <si>
    <t xml:space="preserve">           Rozvoj bývania - FRB</t>
  </si>
  <si>
    <t xml:space="preserve">           EKO - podnik VPS</t>
  </si>
  <si>
    <t xml:space="preserve">           Správa bytov a nebytových priestorov</t>
  </si>
  <si>
    <t>08</t>
  </si>
  <si>
    <t>Rekreácia, kultúra a šport</t>
  </si>
  <si>
    <t xml:space="preserve">          Telovýchova a šport</t>
  </si>
  <si>
    <t>2.0.5</t>
  </si>
  <si>
    <t>2.0.9</t>
  </si>
  <si>
    <t xml:space="preserve">          Ostatné kultúrne služby</t>
  </si>
  <si>
    <t>3.0</t>
  </si>
  <si>
    <t xml:space="preserve">          Vysielacie a vydavateľské služby </t>
  </si>
  <si>
    <t>09</t>
  </si>
  <si>
    <t>Vzdelávanie</t>
  </si>
  <si>
    <t xml:space="preserve">          Detské jasle</t>
  </si>
  <si>
    <t xml:space="preserve">          Základné vzdelanie</t>
  </si>
  <si>
    <t xml:space="preserve">          Základné vzdelanie - Havárie ZŠ s MŠ</t>
  </si>
  <si>
    <t>1.2.1</t>
  </si>
  <si>
    <t xml:space="preserve">          Školský úrad</t>
  </si>
  <si>
    <t>5.0</t>
  </si>
  <si>
    <t xml:space="preserve">          Školenia, kurzy semináre a porady</t>
  </si>
  <si>
    <t>10</t>
  </si>
  <si>
    <t>Sociálne zabezpečenie</t>
  </si>
  <si>
    <t>2.0.1</t>
  </si>
  <si>
    <t xml:space="preserve">          Zariadenia sociálnych služieb</t>
  </si>
  <si>
    <t>2.0.2</t>
  </si>
  <si>
    <t xml:space="preserve">          Ďalšie sociálne služby - staroba</t>
  </si>
  <si>
    <t xml:space="preserve">          Ďalšie sociálne služby - opatrovateľská služba</t>
  </si>
  <si>
    <t>4.0.3</t>
  </si>
  <si>
    <t xml:space="preserve">          Ďalšie sociálne služby - rodina a deti</t>
  </si>
  <si>
    <t>5.0.</t>
  </si>
  <si>
    <t xml:space="preserve">          Nezamestnaní</t>
  </si>
  <si>
    <t>7.0.1</t>
  </si>
  <si>
    <t xml:space="preserve">          Soc.pomoc obč.v hm. a soc.núdzi</t>
  </si>
  <si>
    <t xml:space="preserve">           Správa obecných úradov</t>
  </si>
  <si>
    <t xml:space="preserve">           Výstavba</t>
  </si>
  <si>
    <t xml:space="preserve">           Cestná doprava - výstavba miest a obcí</t>
  </si>
  <si>
    <t xml:space="preserve">           Modernizácia strojového parku EKO</t>
  </si>
  <si>
    <t xml:space="preserve">           Rozvoj obcí - výstavba miest a obcí</t>
  </si>
  <si>
    <t xml:space="preserve">          Stavebné úpravy ZŠ s MŠ Odborárska</t>
  </si>
  <si>
    <t xml:space="preserve">          Rekonštrukcia škôl a predškolských zariadení</t>
  </si>
  <si>
    <t xml:space="preserve">          ZŠ - budovanie dets.ihrísk - revitalizácia</t>
  </si>
  <si>
    <t>Výdavky celkom</t>
  </si>
  <si>
    <t>Skutočnosť</t>
  </si>
  <si>
    <t>február</t>
  </si>
  <si>
    <t>%</t>
  </si>
  <si>
    <t>plnenia</t>
  </si>
  <si>
    <r>
      <t xml:space="preserve">           </t>
    </r>
    <r>
      <rPr>
        <b/>
        <i/>
        <sz val="20"/>
        <rFont val="Times New Roman"/>
        <family val="1"/>
      </rPr>
      <t xml:space="preserve">        Čerpanie rozpočtu k 29.2.2012 - Výdavky</t>
    </r>
  </si>
  <si>
    <r>
      <t xml:space="preserve">                               </t>
    </r>
    <r>
      <rPr>
        <b/>
        <i/>
        <sz val="20"/>
        <rFont val="Times New Roman"/>
        <family val="1"/>
      </rPr>
      <t xml:space="preserve">  Čerpanie rozpočtu k 29.2.2012 - Príjmy</t>
    </r>
  </si>
  <si>
    <t xml:space="preserve">          na voľby do NR SR</t>
  </si>
  <si>
    <t>Zostatok prostriedkov z minulých rokov</t>
  </si>
  <si>
    <t>Program</t>
  </si>
  <si>
    <t>FK</t>
  </si>
  <si>
    <t>600 - Bežné výdavky spolu</t>
  </si>
  <si>
    <t>1</t>
  </si>
  <si>
    <t>1.3</t>
  </si>
  <si>
    <t>1.4</t>
  </si>
  <si>
    <t>1.5</t>
  </si>
  <si>
    <t>1.6</t>
  </si>
  <si>
    <t>2</t>
  </si>
  <si>
    <t>2.1</t>
  </si>
  <si>
    <t>3</t>
  </si>
  <si>
    <t>3.1</t>
  </si>
  <si>
    <t>3.2</t>
  </si>
  <si>
    <t>4</t>
  </si>
  <si>
    <t>4.1</t>
  </si>
  <si>
    <t>4.2</t>
  </si>
  <si>
    <t>5</t>
  </si>
  <si>
    <t>5.2</t>
  </si>
  <si>
    <t>5.3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</si>
  <si>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</si>
  <si>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</si>
  <si>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</si>
  <si>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</si>
  <si>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</si>
  <si>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</si>
  <si>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</si>
  <si>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</si>
  <si>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</si>
  <si>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7.5</t>
  </si>
  <si>
    <t>7.6</t>
  </si>
  <si>
    <t>8</t>
  </si>
  <si>
    <t>8.1</t>
  </si>
  <si>
    <t>8.2</t>
  </si>
  <si>
    <t>8.3</t>
  </si>
  <si>
    <t>8.4</t>
  </si>
  <si>
    <t>9</t>
  </si>
  <si>
    <t>9.1</t>
  </si>
  <si>
    <t>9.2</t>
  </si>
  <si>
    <t>9.3</t>
  </si>
  <si>
    <t>9.4</t>
  </si>
  <si>
    <t>9.5</t>
  </si>
  <si>
    <t>9.6</t>
  </si>
  <si>
    <t>700 - Kapitálové výdavky spolu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</si>
</sst>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12">
    <font>
      <sz val="10"/>
      <name val="Arial"/>
      <family val="0"/>
    </font>
    <font>
      <b/>
      <i/>
      <sz val="2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4" fontId="3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/>
    </xf>
    <xf numFmtId="0" fontId="3" fillId="2" borderId="6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 vertical="center" shrinkToFit="1"/>
    </xf>
    <xf numFmtId="0" fontId="5" fillId="0" borderId="0" xfId="0" applyFont="1" applyBorder="1" applyAlignment="1">
      <alignment horizontal="centerContinuous" vertical="center" shrinkToFit="1"/>
    </xf>
    <xf numFmtId="0" fontId="5" fillId="0" borderId="0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8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8" xfId="0" applyFont="1" applyBorder="1" applyAlignment="1">
      <alignment horizontal="right"/>
    </xf>
    <xf numFmtId="49" fontId="3" fillId="0" borderId="6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49" fontId="9" fillId="0" borderId="6" xfId="0" applyNumberFormat="1" applyFont="1" applyBorder="1" applyAlignment="1">
      <alignment/>
    </xf>
    <xf numFmtId="4" fontId="4" fillId="0" borderId="6" xfId="0" applyNumberFormat="1" applyFont="1" applyFill="1" applyBorder="1" applyAlignment="1">
      <alignment/>
    </xf>
    <xf numFmtId="4" fontId="4" fillId="0" borderId="6" xfId="0" applyNumberFormat="1" applyFont="1" applyBorder="1" applyAlignment="1">
      <alignment/>
    </xf>
    <xf numFmtId="4" fontId="3" fillId="0" borderId="6" xfId="0" applyNumberFormat="1" applyFont="1" applyFill="1" applyBorder="1" applyAlignment="1">
      <alignment/>
    </xf>
    <xf numFmtId="164" fontId="3" fillId="0" borderId="6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49" fontId="9" fillId="0" borderId="6" xfId="0" applyNumberFormat="1" applyFont="1" applyBorder="1" applyAlignment="1">
      <alignment horizontal="right"/>
    </xf>
    <xf numFmtId="0" fontId="9" fillId="0" borderId="6" xfId="0" applyFont="1" applyBorder="1" applyAlignment="1">
      <alignment/>
    </xf>
    <xf numFmtId="3" fontId="9" fillId="0" borderId="6" xfId="0" applyNumberFormat="1" applyFont="1" applyFill="1" applyBorder="1" applyAlignment="1">
      <alignment/>
    </xf>
    <xf numFmtId="0" fontId="10" fillId="0" borderId="6" xfId="0" applyFont="1" applyBorder="1" applyAlignment="1">
      <alignment/>
    </xf>
    <xf numFmtId="4" fontId="9" fillId="0" borderId="6" xfId="0" applyNumberFormat="1" applyFont="1" applyFill="1" applyBorder="1" applyAlignment="1">
      <alignment/>
    </xf>
    <xf numFmtId="164" fontId="9" fillId="0" borderId="6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4" fontId="9" fillId="0" borderId="6" xfId="0" applyNumberFormat="1" applyFont="1" applyBorder="1" applyAlignment="1">
      <alignment/>
    </xf>
    <xf numFmtId="0" fontId="9" fillId="0" borderId="6" xfId="0" applyFont="1" applyBorder="1" applyAlignment="1">
      <alignment horizontal="right"/>
    </xf>
    <xf numFmtId="4" fontId="3" fillId="2" borderId="6" xfId="0" applyNumberFormat="1" applyFont="1" applyFill="1" applyBorder="1" applyAlignment="1">
      <alignment/>
    </xf>
    <xf numFmtId="0" fontId="10" fillId="0" borderId="6" xfId="0" applyFont="1" applyBorder="1" applyAlignment="1">
      <alignment horizontal="center"/>
    </xf>
    <xf numFmtId="165" fontId="10" fillId="0" borderId="6" xfId="0" applyNumberFormat="1" applyFont="1" applyBorder="1" applyAlignment="1">
      <alignment/>
    </xf>
    <xf numFmtId="0" fontId="9" fillId="0" borderId="6" xfId="0" applyFont="1" applyBorder="1" applyAlignment="1">
      <alignment horizontal="center"/>
    </xf>
    <xf numFmtId="165" fontId="9" fillId="0" borderId="6" xfId="0" applyNumberFormat="1" applyFont="1" applyBorder="1" applyAlignment="1">
      <alignment/>
    </xf>
    <xf numFmtId="49" fontId="9" fillId="0" borderId="6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37">
      <selection activeCell="I20" sqref="I20"/>
    </sheetView>
  </sheetViews>
  <sheetFormatPr defaultColWidth="9.140625" defaultRowHeight="12.75"/>
  <cols>
    <col min="1" max="1" width="9.421875" style="0" customWidth="1"/>
    <col min="2" max="2" width="8.421875" style="0" customWidth="1"/>
    <col min="3" max="3" width="50.421875" style="0" bestFit="1" customWidth="1"/>
    <col min="4" max="5" width="16.57421875" style="0" customWidth="1"/>
    <col min="6" max="6" width="16.8515625" style="0" customWidth="1"/>
    <col min="7" max="7" width="8.7109375" style="0" customWidth="1"/>
  </cols>
  <sheetData>
    <row r="1" spans="1:6" ht="30">
      <c r="A1" s="1" t="s">
        <v>149</v>
      </c>
      <c r="B1" s="2"/>
      <c r="C1" s="2"/>
      <c r="D1" s="2"/>
      <c r="E1" s="2"/>
      <c r="F1" s="3"/>
    </row>
    <row r="2" ht="12.75">
      <c r="F2" s="4"/>
    </row>
    <row r="3" spans="1:7" ht="15.75">
      <c r="A3" s="5"/>
      <c r="B3" s="6"/>
      <c r="C3" s="7"/>
      <c r="D3" s="8" t="s">
        <v>0</v>
      </c>
      <c r="E3" s="8" t="s">
        <v>1</v>
      </c>
      <c r="F3" s="9" t="s">
        <v>144</v>
      </c>
      <c r="G3" s="10" t="s">
        <v>146</v>
      </c>
    </row>
    <row r="4" spans="1:7" ht="15.75">
      <c r="A4" s="77" t="s">
        <v>2</v>
      </c>
      <c r="B4" s="78"/>
      <c r="C4" s="78"/>
      <c r="D4" s="11" t="s">
        <v>3</v>
      </c>
      <c r="E4" s="11" t="s">
        <v>3</v>
      </c>
      <c r="F4" s="12" t="s">
        <v>145</v>
      </c>
      <c r="G4" s="11" t="s">
        <v>147</v>
      </c>
    </row>
    <row r="5" spans="1:7" ht="15.75">
      <c r="A5" s="13"/>
      <c r="B5" s="14"/>
      <c r="C5" s="15" t="s">
        <v>4</v>
      </c>
      <c r="D5" s="11">
        <v>2012</v>
      </c>
      <c r="E5" s="11">
        <v>2012</v>
      </c>
      <c r="F5" s="53">
        <v>2012</v>
      </c>
      <c r="G5" s="11">
        <v>2012</v>
      </c>
    </row>
    <row r="6" spans="1:7" ht="15.75">
      <c r="A6" s="61" t="s">
        <v>5</v>
      </c>
      <c r="B6" s="70"/>
      <c r="C6" s="63"/>
      <c r="D6" s="66">
        <f>D7+D9+D11+D19+D22+D36+D39+D42</f>
        <v>14702200</v>
      </c>
      <c r="E6" s="66">
        <f>E7+E9+E11+E19+E22+E36+E39+E42</f>
        <v>14867137</v>
      </c>
      <c r="F6" s="67">
        <f>F7+F9+F11+F19+F22+F36+F39+F42</f>
        <v>2264132.94</v>
      </c>
      <c r="G6" s="73">
        <f>F6/E6*100</f>
        <v>15.229111966883737</v>
      </c>
    </row>
    <row r="7" spans="1:7" ht="15.75">
      <c r="A7" s="21"/>
      <c r="B7" s="25">
        <v>110</v>
      </c>
      <c r="C7" s="21" t="s">
        <v>6</v>
      </c>
      <c r="D7" s="26">
        <f>SUM(D8:D8)</f>
        <v>4610000</v>
      </c>
      <c r="E7" s="26">
        <f>SUM(E8:E8)</f>
        <v>4610000</v>
      </c>
      <c r="F7" s="56">
        <f>SUM(F8:F8)</f>
        <v>996782</v>
      </c>
      <c r="G7" s="73">
        <f aca="true" t="shared" si="0" ref="G7:G68">F7/E7*100</f>
        <v>21.62216919739696</v>
      </c>
    </row>
    <row r="8" spans="1:7" ht="15.75">
      <c r="A8" s="16"/>
      <c r="B8" s="17">
        <v>111</v>
      </c>
      <c r="C8" s="18" t="s">
        <v>7</v>
      </c>
      <c r="D8" s="19">
        <v>4610000</v>
      </c>
      <c r="E8" s="19">
        <v>4610000</v>
      </c>
      <c r="F8" s="57">
        <v>996782</v>
      </c>
      <c r="G8" s="71">
        <f>F8*100/E8</f>
        <v>21.622169197396964</v>
      </c>
    </row>
    <row r="9" spans="1:7" ht="15.75">
      <c r="A9" s="21"/>
      <c r="B9" s="22">
        <v>120</v>
      </c>
      <c r="C9" s="23" t="s">
        <v>8</v>
      </c>
      <c r="D9" s="24">
        <f>SUM(D10)</f>
        <v>2703672</v>
      </c>
      <c r="E9" s="24">
        <f>SUM(E10)</f>
        <v>2703672</v>
      </c>
      <c r="F9" s="55">
        <f>SUM(F10)</f>
        <v>0</v>
      </c>
      <c r="G9" s="73">
        <f t="shared" si="0"/>
        <v>0</v>
      </c>
    </row>
    <row r="10" spans="1:7" ht="15.75">
      <c r="A10" s="16"/>
      <c r="B10" s="17">
        <v>121</v>
      </c>
      <c r="C10" s="18" t="s">
        <v>9</v>
      </c>
      <c r="D10" s="19">
        <v>2703672</v>
      </c>
      <c r="E10" s="19">
        <v>2703672</v>
      </c>
      <c r="F10" s="57">
        <v>0</v>
      </c>
      <c r="G10" s="71">
        <f t="shared" si="0"/>
        <v>0</v>
      </c>
    </row>
    <row r="11" spans="1:7" ht="15.75">
      <c r="A11" s="21"/>
      <c r="B11" s="25">
        <v>130</v>
      </c>
      <c r="C11" s="21" t="s">
        <v>10</v>
      </c>
      <c r="D11" s="24">
        <f>SUM(D12+D18)</f>
        <v>485451</v>
      </c>
      <c r="E11" s="26">
        <f>SUM(E12+E18)</f>
        <v>485451</v>
      </c>
      <c r="F11" s="55">
        <f>SUM(F12+F18)</f>
        <v>67893.09000000001</v>
      </c>
      <c r="G11" s="73">
        <f t="shared" si="0"/>
        <v>13.985570119332335</v>
      </c>
    </row>
    <row r="12" spans="1:7" ht="15.75">
      <c r="A12" s="16"/>
      <c r="B12" s="27">
        <v>133</v>
      </c>
      <c r="C12" s="16" t="s">
        <v>11</v>
      </c>
      <c r="D12" s="19">
        <f>SUM(D13:D17)</f>
        <v>483451</v>
      </c>
      <c r="E12" s="19">
        <f>SUM(E13:E17)</f>
        <v>483451</v>
      </c>
      <c r="F12" s="57">
        <f>SUM(F13:F17)</f>
        <v>67890.57</v>
      </c>
      <c r="G12" s="71">
        <f t="shared" si="0"/>
        <v>14.042906106306535</v>
      </c>
    </row>
    <row r="13" spans="1:7" ht="15.75">
      <c r="A13" s="16"/>
      <c r="B13" s="16"/>
      <c r="C13" s="16" t="s">
        <v>12</v>
      </c>
      <c r="D13" s="19">
        <v>41000</v>
      </c>
      <c r="E13" s="28">
        <v>41000</v>
      </c>
      <c r="F13" s="57">
        <v>36948.49</v>
      </c>
      <c r="G13" s="71">
        <f t="shared" si="0"/>
        <v>90.11826829268293</v>
      </c>
    </row>
    <row r="14" spans="1:7" ht="15.75">
      <c r="A14" s="16"/>
      <c r="B14" s="16"/>
      <c r="C14" s="16" t="s">
        <v>13</v>
      </c>
      <c r="D14" s="19">
        <v>1800</v>
      </c>
      <c r="E14" s="28">
        <v>1800</v>
      </c>
      <c r="F14" s="57">
        <v>670</v>
      </c>
      <c r="G14" s="71">
        <f t="shared" si="0"/>
        <v>37.22222222222222</v>
      </c>
    </row>
    <row r="15" spans="1:7" ht="15.75">
      <c r="A15" s="16"/>
      <c r="B15" s="29"/>
      <c r="C15" s="29" t="s">
        <v>14</v>
      </c>
      <c r="D15" s="19">
        <v>8440</v>
      </c>
      <c r="E15" s="30">
        <v>8440</v>
      </c>
      <c r="F15" s="57">
        <v>431.51</v>
      </c>
      <c r="G15" s="71">
        <f t="shared" si="0"/>
        <v>5.112677725118483</v>
      </c>
    </row>
    <row r="16" spans="1:7" ht="15.75">
      <c r="A16" s="16"/>
      <c r="B16" s="29"/>
      <c r="C16" s="29" t="s">
        <v>15</v>
      </c>
      <c r="D16" s="19">
        <v>257211</v>
      </c>
      <c r="E16" s="30">
        <v>257211</v>
      </c>
      <c r="F16" s="57">
        <v>0</v>
      </c>
      <c r="G16" s="71">
        <f t="shared" si="0"/>
        <v>0</v>
      </c>
    </row>
    <row r="17" spans="1:7" ht="15.75">
      <c r="A17" s="16"/>
      <c r="B17" s="16"/>
      <c r="C17" s="16" t="s">
        <v>16</v>
      </c>
      <c r="D17" s="19">
        <v>175000</v>
      </c>
      <c r="E17" s="28">
        <v>175000</v>
      </c>
      <c r="F17" s="57">
        <v>29840.57</v>
      </c>
      <c r="G17" s="71">
        <f t="shared" si="0"/>
        <v>17.051754285714285</v>
      </c>
    </row>
    <row r="18" spans="1:7" ht="15.75">
      <c r="A18" s="16"/>
      <c r="B18" s="31">
        <v>139002</v>
      </c>
      <c r="C18" s="29" t="s">
        <v>17</v>
      </c>
      <c r="D18" s="19">
        <v>2000</v>
      </c>
      <c r="E18" s="30">
        <v>2000</v>
      </c>
      <c r="F18" s="57">
        <v>2.52</v>
      </c>
      <c r="G18" s="71">
        <f t="shared" si="0"/>
        <v>0.126</v>
      </c>
    </row>
    <row r="19" spans="1:7" ht="15.75">
      <c r="A19" s="21"/>
      <c r="B19" s="22">
        <v>210</v>
      </c>
      <c r="C19" s="23" t="s">
        <v>18</v>
      </c>
      <c r="D19" s="24">
        <f>D20+D21</f>
        <v>1449091</v>
      </c>
      <c r="E19" s="24">
        <f>E20+E21</f>
        <v>1449091</v>
      </c>
      <c r="F19" s="55">
        <f>F20+F21</f>
        <v>190592.62</v>
      </c>
      <c r="G19" s="73">
        <f t="shared" si="0"/>
        <v>13.152563917655966</v>
      </c>
    </row>
    <row r="20" spans="1:7" ht="15.75">
      <c r="A20" s="21"/>
      <c r="B20" s="27">
        <v>212</v>
      </c>
      <c r="C20" s="16" t="s">
        <v>19</v>
      </c>
      <c r="D20" s="19">
        <v>1062991</v>
      </c>
      <c r="E20" s="28">
        <v>1062991</v>
      </c>
      <c r="F20" s="57">
        <v>125929.22</v>
      </c>
      <c r="G20" s="71">
        <f t="shared" si="0"/>
        <v>11.846687319083603</v>
      </c>
    </row>
    <row r="21" spans="1:7" ht="15.75">
      <c r="A21" s="16"/>
      <c r="B21" s="27">
        <v>212</v>
      </c>
      <c r="C21" s="16" t="s">
        <v>20</v>
      </c>
      <c r="D21" s="19">
        <v>386100</v>
      </c>
      <c r="E21" s="19">
        <v>386100</v>
      </c>
      <c r="F21" s="57">
        <v>64663.4</v>
      </c>
      <c r="G21" s="71">
        <f t="shared" si="0"/>
        <v>16.74783734783735</v>
      </c>
    </row>
    <row r="22" spans="1:7" ht="15.75">
      <c r="A22" s="21"/>
      <c r="B22" s="25">
        <v>220</v>
      </c>
      <c r="C22" s="21" t="s">
        <v>21</v>
      </c>
      <c r="D22" s="24">
        <f>SUM(D23+D24+D25)</f>
        <v>2061556</v>
      </c>
      <c r="E22" s="24">
        <f>SUM(E23+E24+E25)</f>
        <v>2061556</v>
      </c>
      <c r="F22" s="55">
        <f>SUM(F23+F24+F25)</f>
        <v>409397.04000000004</v>
      </c>
      <c r="G22" s="73">
        <f t="shared" si="0"/>
        <v>19.858642695129312</v>
      </c>
    </row>
    <row r="23" spans="1:7" ht="15.75">
      <c r="A23" s="16"/>
      <c r="B23" s="27">
        <v>221</v>
      </c>
      <c r="C23" s="16" t="s">
        <v>22</v>
      </c>
      <c r="D23" s="28">
        <v>70000</v>
      </c>
      <c r="E23" s="19">
        <v>70000</v>
      </c>
      <c r="F23" s="57">
        <v>10348</v>
      </c>
      <c r="G23" s="71">
        <f t="shared" si="0"/>
        <v>14.782857142857143</v>
      </c>
    </row>
    <row r="24" spans="1:7" ht="15.75">
      <c r="A24" s="16"/>
      <c r="B24" s="27">
        <v>222</v>
      </c>
      <c r="C24" s="16" t="s">
        <v>23</v>
      </c>
      <c r="D24" s="28">
        <v>0</v>
      </c>
      <c r="E24" s="19">
        <v>0</v>
      </c>
      <c r="F24" s="57">
        <v>6954.21</v>
      </c>
      <c r="G24" s="71">
        <v>0</v>
      </c>
    </row>
    <row r="25" spans="1:7" ht="15.75">
      <c r="A25" s="16"/>
      <c r="B25" s="27">
        <v>223</v>
      </c>
      <c r="C25" s="16" t="s">
        <v>24</v>
      </c>
      <c r="D25" s="28">
        <f>SUM(D26:D35)</f>
        <v>1991556</v>
      </c>
      <c r="E25" s="19">
        <f>SUM(E26:E35)</f>
        <v>1991556</v>
      </c>
      <c r="F25" s="57">
        <f>SUM(F26:F35)</f>
        <v>392094.83</v>
      </c>
      <c r="G25" s="71">
        <f t="shared" si="0"/>
        <v>19.6878636603741</v>
      </c>
    </row>
    <row r="26" spans="1:7" ht="15.75">
      <c r="A26" s="16"/>
      <c r="B26" s="27"/>
      <c r="C26" s="16" t="s">
        <v>25</v>
      </c>
      <c r="D26" s="28">
        <v>89000</v>
      </c>
      <c r="E26" s="19">
        <v>89000</v>
      </c>
      <c r="F26" s="57">
        <v>17528.78</v>
      </c>
      <c r="G26" s="71">
        <f t="shared" si="0"/>
        <v>19.69525842696629</v>
      </c>
    </row>
    <row r="27" spans="1:7" ht="15.75">
      <c r="A27" s="16"/>
      <c r="B27" s="27"/>
      <c r="C27" s="16" t="s">
        <v>26</v>
      </c>
      <c r="D27" s="19">
        <v>293476</v>
      </c>
      <c r="E27" s="19">
        <v>293476</v>
      </c>
      <c r="F27" s="57">
        <v>91841.56</v>
      </c>
      <c r="G27" s="71">
        <f t="shared" si="0"/>
        <v>31.29440226798784</v>
      </c>
    </row>
    <row r="28" spans="1:7" ht="15.75">
      <c r="A28" s="16"/>
      <c r="B28" s="27"/>
      <c r="C28" s="16" t="s">
        <v>27</v>
      </c>
      <c r="D28" s="19">
        <v>120000</v>
      </c>
      <c r="E28" s="19">
        <v>120000</v>
      </c>
      <c r="F28" s="57">
        <f>3068.9+9428.3+4745.04+2205.3+2615.72+9240.06+4042.28</f>
        <v>35345.6</v>
      </c>
      <c r="G28" s="71">
        <f t="shared" si="0"/>
        <v>29.454666666666668</v>
      </c>
    </row>
    <row r="29" spans="1:7" ht="15.75">
      <c r="A29" s="16"/>
      <c r="B29" s="27"/>
      <c r="C29" s="16" t="s">
        <v>28</v>
      </c>
      <c r="D29" s="19">
        <v>28000</v>
      </c>
      <c r="E29" s="19">
        <v>28000</v>
      </c>
      <c r="F29" s="57">
        <v>4449.93</v>
      </c>
      <c r="G29" s="71">
        <f t="shared" si="0"/>
        <v>15.892607142857143</v>
      </c>
    </row>
    <row r="30" spans="1:7" ht="15.75">
      <c r="A30" s="16"/>
      <c r="B30" s="27"/>
      <c r="C30" s="16" t="s">
        <v>29</v>
      </c>
      <c r="D30" s="19">
        <v>4000</v>
      </c>
      <c r="E30" s="19">
        <v>4000</v>
      </c>
      <c r="F30" s="57">
        <v>525</v>
      </c>
      <c r="G30" s="71">
        <f t="shared" si="0"/>
        <v>13.125</v>
      </c>
    </row>
    <row r="31" spans="1:7" ht="15.75">
      <c r="A31" s="16"/>
      <c r="B31" s="27"/>
      <c r="C31" s="16" t="s">
        <v>30</v>
      </c>
      <c r="D31" s="19">
        <v>40000</v>
      </c>
      <c r="E31" s="19">
        <v>40000</v>
      </c>
      <c r="F31" s="57">
        <v>6779</v>
      </c>
      <c r="G31" s="71">
        <f t="shared" si="0"/>
        <v>16.947499999999998</v>
      </c>
    </row>
    <row r="32" spans="1:7" ht="15.75">
      <c r="A32" s="16"/>
      <c r="B32" s="27"/>
      <c r="C32" s="16" t="s">
        <v>31</v>
      </c>
      <c r="D32" s="19">
        <v>1229080</v>
      </c>
      <c r="E32" s="19">
        <v>1229080</v>
      </c>
      <c r="F32" s="57">
        <v>199708.93</v>
      </c>
      <c r="G32" s="71">
        <f t="shared" si="0"/>
        <v>16.248651837146483</v>
      </c>
    </row>
    <row r="33" spans="1:7" ht="15.75">
      <c r="A33" s="16"/>
      <c r="B33" s="27"/>
      <c r="C33" s="16" t="s">
        <v>32</v>
      </c>
      <c r="D33" s="28">
        <v>160000</v>
      </c>
      <c r="E33" s="19">
        <v>160000</v>
      </c>
      <c r="F33" s="57">
        <v>32121.56</v>
      </c>
      <c r="G33" s="71">
        <f t="shared" si="0"/>
        <v>20.075975</v>
      </c>
    </row>
    <row r="34" spans="1:7" ht="15.75">
      <c r="A34" s="16"/>
      <c r="B34" s="27"/>
      <c r="C34" s="16" t="s">
        <v>33</v>
      </c>
      <c r="D34" s="28">
        <v>13000</v>
      </c>
      <c r="E34" s="19">
        <v>13000</v>
      </c>
      <c r="F34" s="57">
        <v>3724.19</v>
      </c>
      <c r="G34" s="71">
        <f t="shared" si="0"/>
        <v>28.64761538461538</v>
      </c>
    </row>
    <row r="35" spans="1:7" ht="15.75">
      <c r="A35" s="16"/>
      <c r="B35" s="27"/>
      <c r="C35" s="16" t="s">
        <v>34</v>
      </c>
      <c r="D35" s="28">
        <v>15000</v>
      </c>
      <c r="E35" s="28">
        <v>15000</v>
      </c>
      <c r="F35" s="20">
        <v>70.28</v>
      </c>
      <c r="G35" s="71">
        <f t="shared" si="0"/>
        <v>0.4685333333333333</v>
      </c>
    </row>
    <row r="36" spans="1:7" ht="15.75">
      <c r="A36" s="21"/>
      <c r="B36" s="25">
        <v>240</v>
      </c>
      <c r="C36" s="21" t="s">
        <v>35</v>
      </c>
      <c r="D36" s="26">
        <f>D37+D38</f>
        <v>46060</v>
      </c>
      <c r="E36" s="26">
        <f>E37+E38</f>
        <v>46060</v>
      </c>
      <c r="F36" s="56">
        <f>F37+F38</f>
        <v>3875.7</v>
      </c>
      <c r="G36" s="73">
        <f t="shared" si="0"/>
        <v>8.414459400781588</v>
      </c>
    </row>
    <row r="37" spans="1:7" ht="15.75">
      <c r="A37" s="21"/>
      <c r="B37" s="25"/>
      <c r="C37" s="16" t="s">
        <v>36</v>
      </c>
      <c r="D37" s="28">
        <v>46000</v>
      </c>
      <c r="E37" s="28">
        <v>46000</v>
      </c>
      <c r="F37" s="20">
        <v>3860.68</v>
      </c>
      <c r="G37" s="71">
        <f t="shared" si="0"/>
        <v>8.392782608695653</v>
      </c>
    </row>
    <row r="38" spans="1:7" ht="15.75">
      <c r="A38" s="21"/>
      <c r="B38" s="25"/>
      <c r="C38" s="16" t="s">
        <v>37</v>
      </c>
      <c r="D38" s="28">
        <v>60</v>
      </c>
      <c r="E38" s="28">
        <v>60</v>
      </c>
      <c r="F38" s="20">
        <v>15.02</v>
      </c>
      <c r="G38" s="71">
        <f t="shared" si="0"/>
        <v>25.033333333333335</v>
      </c>
    </row>
    <row r="39" spans="1:7" ht="15.75">
      <c r="A39" s="21"/>
      <c r="B39" s="25">
        <v>290</v>
      </c>
      <c r="C39" s="21" t="s">
        <v>38</v>
      </c>
      <c r="D39" s="26">
        <f>D40+D41</f>
        <v>242000</v>
      </c>
      <c r="E39" s="26">
        <f>E40+E41</f>
        <v>242000</v>
      </c>
      <c r="F39" s="56">
        <f>F40+F41</f>
        <v>33264.6</v>
      </c>
      <c r="G39" s="73">
        <f t="shared" si="0"/>
        <v>13.745702479338842</v>
      </c>
    </row>
    <row r="40" spans="1:7" ht="15.75">
      <c r="A40" s="21"/>
      <c r="B40" s="32"/>
      <c r="C40" s="29" t="s">
        <v>39</v>
      </c>
      <c r="D40" s="30">
        <v>150000</v>
      </c>
      <c r="E40" s="30">
        <v>150000</v>
      </c>
      <c r="F40" s="69">
        <v>4963.87</v>
      </c>
      <c r="G40" s="71">
        <f t="shared" si="0"/>
        <v>3.3092466666666667</v>
      </c>
    </row>
    <row r="41" spans="1:7" ht="15.75">
      <c r="A41" s="21"/>
      <c r="B41" s="25"/>
      <c r="C41" s="16" t="s">
        <v>40</v>
      </c>
      <c r="D41" s="28">
        <v>92000</v>
      </c>
      <c r="E41" s="19">
        <v>92000</v>
      </c>
      <c r="F41" s="20">
        <v>28300.73</v>
      </c>
      <c r="G41" s="71">
        <f t="shared" si="0"/>
        <v>30.76166304347826</v>
      </c>
    </row>
    <row r="42" spans="1:7" ht="15.75">
      <c r="A42" s="21"/>
      <c r="B42" s="25">
        <v>310</v>
      </c>
      <c r="C42" s="21" t="s">
        <v>41</v>
      </c>
      <c r="D42" s="26">
        <f>SUM(D43:D44)</f>
        <v>3104370</v>
      </c>
      <c r="E42" s="26">
        <f>SUM(E43:E44)</f>
        <v>3269307</v>
      </c>
      <c r="F42" s="56">
        <f>SUM(F43:F44)</f>
        <v>562327.89</v>
      </c>
      <c r="G42" s="73">
        <f t="shared" si="0"/>
        <v>17.200216743181354</v>
      </c>
    </row>
    <row r="43" spans="1:7" ht="15.75">
      <c r="A43" s="16"/>
      <c r="B43" s="31">
        <v>311</v>
      </c>
      <c r="C43" s="29" t="s">
        <v>42</v>
      </c>
      <c r="D43" s="30">
        <v>0</v>
      </c>
      <c r="E43" s="30">
        <v>0</v>
      </c>
      <c r="F43" s="69">
        <v>2621.54</v>
      </c>
      <c r="G43" s="71">
        <v>0</v>
      </c>
    </row>
    <row r="44" spans="1:7" ht="15.75">
      <c r="A44" s="16"/>
      <c r="B44" s="27">
        <v>312</v>
      </c>
      <c r="C44" s="16" t="s">
        <v>43</v>
      </c>
      <c r="D44" s="28">
        <f>SUM(D45:D56)</f>
        <v>3104370</v>
      </c>
      <c r="E44" s="28">
        <f>SUM(E45:E56)</f>
        <v>3269307</v>
      </c>
      <c r="F44" s="20">
        <f>SUM(F45:F56)</f>
        <v>559706.35</v>
      </c>
      <c r="G44" s="71">
        <f t="shared" si="0"/>
        <v>17.12003033058688</v>
      </c>
    </row>
    <row r="45" spans="1:7" ht="15.75">
      <c r="A45" s="16"/>
      <c r="B45" s="27"/>
      <c r="C45" s="16" t="s">
        <v>44</v>
      </c>
      <c r="D45" s="28">
        <v>92203</v>
      </c>
      <c r="E45" s="28">
        <v>95713</v>
      </c>
      <c r="F45" s="20">
        <v>0</v>
      </c>
      <c r="G45" s="71">
        <f t="shared" si="0"/>
        <v>0</v>
      </c>
    </row>
    <row r="46" spans="1:7" ht="15.75">
      <c r="A46" s="16"/>
      <c r="B46" s="31"/>
      <c r="C46" s="29" t="s">
        <v>45</v>
      </c>
      <c r="D46" s="19">
        <v>2878269</v>
      </c>
      <c r="E46" s="30">
        <v>3043200</v>
      </c>
      <c r="F46" s="57">
        <f>35133.8+486680</f>
        <v>521813.8</v>
      </c>
      <c r="G46" s="71">
        <f t="shared" si="0"/>
        <v>17.146878286014722</v>
      </c>
    </row>
    <row r="47" spans="1:7" ht="15.75">
      <c r="A47" s="16"/>
      <c r="B47" s="27"/>
      <c r="C47" s="16" t="s">
        <v>46</v>
      </c>
      <c r="D47" s="19">
        <v>34340</v>
      </c>
      <c r="E47" s="28">
        <v>34340</v>
      </c>
      <c r="F47" s="57">
        <v>0</v>
      </c>
      <c r="G47" s="71">
        <f t="shared" si="0"/>
        <v>0</v>
      </c>
    </row>
    <row r="48" spans="1:7" ht="15.75">
      <c r="A48" s="16"/>
      <c r="B48" s="27"/>
      <c r="C48" s="16" t="s">
        <v>47</v>
      </c>
      <c r="D48" s="28">
        <v>800</v>
      </c>
      <c r="E48" s="28">
        <v>800</v>
      </c>
      <c r="F48" s="20">
        <v>244.23</v>
      </c>
      <c r="G48" s="71">
        <f t="shared" si="0"/>
        <v>30.52875</v>
      </c>
    </row>
    <row r="49" spans="1:7" ht="15.75">
      <c r="A49" s="16"/>
      <c r="B49" s="27"/>
      <c r="C49" s="29" t="s">
        <v>48</v>
      </c>
      <c r="D49" s="30">
        <v>30000</v>
      </c>
      <c r="E49" s="30">
        <v>30000</v>
      </c>
      <c r="F49" s="69">
        <v>0</v>
      </c>
      <c r="G49" s="71">
        <f t="shared" si="0"/>
        <v>0</v>
      </c>
    </row>
    <row r="50" spans="1:7" ht="15.75">
      <c r="A50" s="16"/>
      <c r="B50" s="27"/>
      <c r="C50" s="16" t="s">
        <v>49</v>
      </c>
      <c r="D50" s="28">
        <v>12592</v>
      </c>
      <c r="E50" s="28">
        <v>12553</v>
      </c>
      <c r="F50" s="20">
        <v>0</v>
      </c>
      <c r="G50" s="71">
        <f t="shared" si="0"/>
        <v>0</v>
      </c>
    </row>
    <row r="51" spans="1:7" ht="15.75">
      <c r="A51" s="16"/>
      <c r="B51" s="27"/>
      <c r="C51" s="16" t="s">
        <v>50</v>
      </c>
      <c r="D51" s="28">
        <v>3358</v>
      </c>
      <c r="E51" s="28">
        <v>3358</v>
      </c>
      <c r="F51" s="20">
        <v>0</v>
      </c>
      <c r="G51" s="71">
        <f t="shared" si="0"/>
        <v>0</v>
      </c>
    </row>
    <row r="52" spans="1:7" ht="15.75">
      <c r="A52" s="16"/>
      <c r="B52" s="27"/>
      <c r="C52" s="29" t="s">
        <v>51</v>
      </c>
      <c r="D52" s="30">
        <v>13564</v>
      </c>
      <c r="E52" s="30">
        <v>13667</v>
      </c>
      <c r="F52" s="69">
        <v>3416.32</v>
      </c>
      <c r="G52" s="71">
        <f t="shared" si="0"/>
        <v>24.99685373527475</v>
      </c>
    </row>
    <row r="53" spans="1:7" ht="15.75">
      <c r="A53" s="16"/>
      <c r="B53" s="27"/>
      <c r="C53" s="16" t="s">
        <v>52</v>
      </c>
      <c r="D53" s="28">
        <v>1444</v>
      </c>
      <c r="E53" s="28">
        <v>1444</v>
      </c>
      <c r="F53" s="20">
        <v>0</v>
      </c>
      <c r="G53" s="71">
        <f t="shared" si="0"/>
        <v>0</v>
      </c>
    </row>
    <row r="54" spans="1:7" ht="15.75">
      <c r="A54" s="16"/>
      <c r="B54" s="27"/>
      <c r="C54" s="29" t="s">
        <v>53</v>
      </c>
      <c r="D54" s="30">
        <v>0</v>
      </c>
      <c r="E54" s="30">
        <v>0</v>
      </c>
      <c r="F54" s="69">
        <v>0</v>
      </c>
      <c r="G54" s="71">
        <v>0</v>
      </c>
    </row>
    <row r="55" spans="1:7" ht="15.75">
      <c r="A55" s="16"/>
      <c r="B55" s="27"/>
      <c r="C55" s="16" t="s">
        <v>54</v>
      </c>
      <c r="D55" s="28">
        <v>0</v>
      </c>
      <c r="E55" s="28">
        <v>0</v>
      </c>
      <c r="F55" s="20">
        <v>0</v>
      </c>
      <c r="G55" s="71">
        <v>0</v>
      </c>
    </row>
    <row r="56" spans="1:7" ht="15.75">
      <c r="A56" s="16"/>
      <c r="B56" s="27"/>
      <c r="C56" s="16" t="s">
        <v>150</v>
      </c>
      <c r="D56" s="28">
        <v>37800</v>
      </c>
      <c r="E56" s="28">
        <v>34232</v>
      </c>
      <c r="F56" s="20">
        <v>34232</v>
      </c>
      <c r="G56" s="71">
        <f t="shared" si="0"/>
        <v>100</v>
      </c>
    </row>
    <row r="57" spans="1:7" ht="15.75">
      <c r="A57" s="61" t="s">
        <v>55</v>
      </c>
      <c r="B57" s="72"/>
      <c r="C57" s="61"/>
      <c r="D57" s="62">
        <f>SUM(D58+D61)</f>
        <v>2395509</v>
      </c>
      <c r="E57" s="62">
        <f>SUM(E58+E61)</f>
        <v>2395509</v>
      </c>
      <c r="F57" s="64">
        <f>SUM(F58+F61)</f>
        <v>220077.54</v>
      </c>
      <c r="G57" s="73">
        <f t="shared" si="0"/>
        <v>9.187088839991835</v>
      </c>
    </row>
    <row r="58" spans="1:7" ht="15.75">
      <c r="A58" s="21"/>
      <c r="B58" s="25">
        <v>230</v>
      </c>
      <c r="C58" s="21" t="s">
        <v>56</v>
      </c>
      <c r="D58" s="26">
        <f>SUM(D59:D60)</f>
        <v>346750</v>
      </c>
      <c r="E58" s="26">
        <f>SUM(E59:E60)</f>
        <v>346750</v>
      </c>
      <c r="F58" s="56">
        <f>SUM(F59:F60)</f>
        <v>220077.54</v>
      </c>
      <c r="G58" s="73">
        <f t="shared" si="0"/>
        <v>63.468648882480174</v>
      </c>
    </row>
    <row r="59" spans="1:7" ht="15.75">
      <c r="A59" s="21"/>
      <c r="B59" s="27">
        <v>231</v>
      </c>
      <c r="C59" s="16" t="s">
        <v>57</v>
      </c>
      <c r="D59" s="28">
        <v>238750</v>
      </c>
      <c r="E59" s="28">
        <v>238750</v>
      </c>
      <c r="F59" s="20">
        <v>220077.54</v>
      </c>
      <c r="G59" s="71">
        <f t="shared" si="0"/>
        <v>92.17907434554974</v>
      </c>
    </row>
    <row r="60" spans="1:7" ht="15.75">
      <c r="A60" s="16"/>
      <c r="B60" s="27">
        <v>233</v>
      </c>
      <c r="C60" s="16" t="s">
        <v>58</v>
      </c>
      <c r="D60" s="28">
        <v>108000</v>
      </c>
      <c r="E60" s="28">
        <v>108000</v>
      </c>
      <c r="F60" s="20">
        <v>0</v>
      </c>
      <c r="G60" s="71">
        <f t="shared" si="0"/>
        <v>0</v>
      </c>
    </row>
    <row r="61" spans="1:7" ht="15.75">
      <c r="A61" s="16"/>
      <c r="B61" s="25">
        <v>320</v>
      </c>
      <c r="C61" s="33" t="s">
        <v>59</v>
      </c>
      <c r="D61" s="26">
        <v>2048759</v>
      </c>
      <c r="E61" s="26">
        <v>2048759</v>
      </c>
      <c r="F61" s="56">
        <f>F64</f>
        <v>0</v>
      </c>
      <c r="G61" s="73">
        <f t="shared" si="0"/>
        <v>0</v>
      </c>
    </row>
    <row r="62" spans="1:7" ht="15.75" hidden="1">
      <c r="A62" s="16"/>
      <c r="B62" s="27"/>
      <c r="C62" s="34"/>
      <c r="D62" s="28"/>
      <c r="E62" s="28"/>
      <c r="F62" s="20"/>
      <c r="G62" s="73" t="e">
        <f t="shared" si="0"/>
        <v>#DIV/0!</v>
      </c>
    </row>
    <row r="63" spans="1:7" ht="15.75" hidden="1">
      <c r="A63" s="16"/>
      <c r="B63" s="27"/>
      <c r="C63" s="34"/>
      <c r="D63" s="28"/>
      <c r="E63" s="28"/>
      <c r="F63" s="20"/>
      <c r="G63" s="73" t="e">
        <f t="shared" si="0"/>
        <v>#DIV/0!</v>
      </c>
    </row>
    <row r="64" spans="1:7" ht="15.75">
      <c r="A64" s="16"/>
      <c r="B64" s="27">
        <v>322</v>
      </c>
      <c r="C64" s="34" t="s">
        <v>60</v>
      </c>
      <c r="D64" s="28">
        <v>2048759</v>
      </c>
      <c r="E64" s="28">
        <v>2048759</v>
      </c>
      <c r="F64" s="20">
        <v>0</v>
      </c>
      <c r="G64" s="71">
        <f t="shared" si="0"/>
        <v>0</v>
      </c>
    </row>
    <row r="65" spans="1:7" ht="15.75">
      <c r="A65" s="61" t="s">
        <v>61</v>
      </c>
      <c r="B65" s="72"/>
      <c r="C65" s="61"/>
      <c r="D65" s="62">
        <f>D66+D67</f>
        <v>1424771</v>
      </c>
      <c r="E65" s="62">
        <f>E66+E67</f>
        <v>1473182</v>
      </c>
      <c r="F65" s="64">
        <f>F66+F67</f>
        <v>0</v>
      </c>
      <c r="G65" s="73">
        <f t="shared" si="0"/>
        <v>0</v>
      </c>
    </row>
    <row r="66" spans="1:7" ht="15.75">
      <c r="A66" s="21"/>
      <c r="B66" s="27">
        <v>454</v>
      </c>
      <c r="C66" s="16" t="s">
        <v>62</v>
      </c>
      <c r="D66" s="28">
        <v>1424771</v>
      </c>
      <c r="E66" s="28">
        <v>1424771</v>
      </c>
      <c r="F66" s="20">
        <v>0</v>
      </c>
      <c r="G66" s="71">
        <f t="shared" si="0"/>
        <v>0</v>
      </c>
    </row>
    <row r="67" spans="1:7" ht="15.75">
      <c r="A67" s="16"/>
      <c r="B67" s="27">
        <v>453</v>
      </c>
      <c r="C67" s="16" t="s">
        <v>151</v>
      </c>
      <c r="D67" s="28">
        <v>0</v>
      </c>
      <c r="E67" s="28">
        <v>48411</v>
      </c>
      <c r="F67" s="20">
        <v>0</v>
      </c>
      <c r="G67" s="71">
        <v>0</v>
      </c>
    </row>
    <row r="68" spans="1:9" ht="15.75">
      <c r="A68" s="61" t="s">
        <v>63</v>
      </c>
      <c r="B68" s="61"/>
      <c r="C68" s="61"/>
      <c r="D68" s="66">
        <f>D65+D57+D6</f>
        <v>18522480</v>
      </c>
      <c r="E68" s="66">
        <f>E65+E57+E6</f>
        <v>18735828</v>
      </c>
      <c r="F68" s="67">
        <f>F65+F57+F6</f>
        <v>2484210.48</v>
      </c>
      <c r="G68" s="73">
        <f t="shared" si="0"/>
        <v>13.259144351666762</v>
      </c>
      <c r="I68" s="35"/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workbookViewId="0" topLeftCell="A1">
      <selection activeCell="C25" sqref="C25"/>
    </sheetView>
  </sheetViews>
  <sheetFormatPr defaultColWidth="9.140625" defaultRowHeight="12.75"/>
  <cols>
    <col min="1" max="1" width="9.421875" style="0" customWidth="1"/>
    <col min="2" max="2" width="8.140625" style="0" customWidth="1"/>
    <col min="3" max="3" width="48.8515625" style="0" bestFit="1" customWidth="1"/>
    <col min="4" max="4" width="15.8515625" style="0" customWidth="1"/>
    <col min="5" max="5" width="15.7109375" style="0" customWidth="1"/>
    <col min="6" max="6" width="0.2890625" style="0" hidden="1" customWidth="1"/>
    <col min="7" max="7" width="1.421875" style="0" hidden="1" customWidth="1"/>
    <col min="8" max="8" width="16.57421875" style="0" customWidth="1"/>
    <col min="9" max="9" width="11.8515625" style="0" customWidth="1"/>
  </cols>
  <sheetData>
    <row r="1" spans="1:17" ht="30.75">
      <c r="A1" s="36" t="s">
        <v>148</v>
      </c>
      <c r="B1" s="37"/>
      <c r="C1" s="37"/>
      <c r="D1" s="37"/>
      <c r="E1" s="37"/>
      <c r="F1" s="38"/>
      <c r="G1" s="39"/>
      <c r="H1" s="39"/>
      <c r="I1" s="35"/>
      <c r="J1" s="35"/>
      <c r="K1" s="35"/>
      <c r="L1" s="35"/>
      <c r="M1" s="35"/>
      <c r="N1" s="35"/>
      <c r="O1" s="35"/>
      <c r="P1" s="35"/>
      <c r="Q1" s="35"/>
    </row>
    <row r="2" spans="1:17" ht="12.75">
      <c r="A2" s="40"/>
      <c r="B2" s="40"/>
      <c r="C2" s="40"/>
      <c r="D2" s="40"/>
      <c r="E2" s="40"/>
      <c r="F2" s="41"/>
      <c r="G2" s="41"/>
      <c r="H2" s="42"/>
      <c r="I2" s="35"/>
      <c r="J2" s="35"/>
      <c r="K2" s="35"/>
      <c r="L2" s="35"/>
      <c r="M2" s="35"/>
      <c r="N2" s="35"/>
      <c r="O2" s="35"/>
      <c r="P2" s="35"/>
      <c r="Q2" s="35"/>
    </row>
    <row r="3" spans="1:17" ht="15.75" customHeight="1">
      <c r="A3" s="5"/>
      <c r="B3" s="43"/>
      <c r="C3" s="44"/>
      <c r="D3" s="8" t="s">
        <v>0</v>
      </c>
      <c r="E3" s="8" t="s">
        <v>1</v>
      </c>
      <c r="F3" s="45"/>
      <c r="G3" s="45"/>
      <c r="H3" s="10" t="s">
        <v>144</v>
      </c>
      <c r="I3" s="8" t="s">
        <v>146</v>
      </c>
      <c r="J3" s="46"/>
      <c r="K3" s="46"/>
      <c r="L3" s="46"/>
      <c r="M3" s="35"/>
      <c r="N3" s="35"/>
      <c r="O3" s="35"/>
      <c r="P3" s="35"/>
      <c r="Q3" s="35"/>
    </row>
    <row r="4" spans="1:17" ht="15.75" customHeight="1">
      <c r="A4" s="79" t="s">
        <v>64</v>
      </c>
      <c r="B4" s="80"/>
      <c r="C4" s="81"/>
      <c r="D4" s="11" t="s">
        <v>3</v>
      </c>
      <c r="E4" s="11" t="s">
        <v>3</v>
      </c>
      <c r="F4" s="14"/>
      <c r="G4" s="14"/>
      <c r="H4" s="11" t="s">
        <v>145</v>
      </c>
      <c r="I4" s="11" t="s">
        <v>147</v>
      </c>
      <c r="J4" s="46"/>
      <c r="K4" s="46"/>
      <c r="L4" s="46"/>
      <c r="M4" s="35"/>
      <c r="N4" s="35"/>
      <c r="O4" s="35"/>
      <c r="P4" s="35"/>
      <c r="Q4" s="35"/>
    </row>
    <row r="5" spans="1:17" ht="15.75" customHeight="1">
      <c r="A5" s="13"/>
      <c r="B5" s="47"/>
      <c r="C5" s="48" t="s">
        <v>4</v>
      </c>
      <c r="D5" s="11">
        <v>2012</v>
      </c>
      <c r="E5" s="11">
        <v>2012</v>
      </c>
      <c r="F5" s="14"/>
      <c r="G5" s="14"/>
      <c r="H5" s="11">
        <v>2012</v>
      </c>
      <c r="I5" s="11">
        <v>2012</v>
      </c>
      <c r="J5" s="46"/>
      <c r="K5" s="46"/>
      <c r="L5" s="46"/>
      <c r="M5" s="35"/>
      <c r="N5" s="35"/>
      <c r="O5" s="35"/>
      <c r="P5" s="35"/>
      <c r="Q5" s="35"/>
    </row>
    <row r="6" spans="1:17" ht="16.5" customHeight="1">
      <c r="A6" s="68" t="s">
        <v>152</v>
      </c>
      <c r="B6" s="74" t="s">
        <v>153</v>
      </c>
      <c r="C6" s="61" t="s">
        <v>154</v>
      </c>
      <c r="D6" s="62">
        <f>SUM(D7+D14+D16+D19+D23+D27+D31+D38+D44)</f>
        <v>14702200</v>
      </c>
      <c r="E6" s="62">
        <f>SUM(E7+E14+E16+E19+E23+E27+E31+E38+E44)</f>
        <v>14915548</v>
      </c>
      <c r="F6" s="63"/>
      <c r="G6" s="63"/>
      <c r="H6" s="64">
        <f>SUM(H7+H14+H16+H19+H23+H27+H31+H38+H44)</f>
        <v>1673853.25</v>
      </c>
      <c r="I6" s="65">
        <f>H6*100/E6</f>
        <v>11.222204172451457</v>
      </c>
      <c r="J6" s="46"/>
      <c r="K6" s="46"/>
      <c r="L6" s="46"/>
      <c r="M6" s="35"/>
      <c r="N6" s="35"/>
      <c r="O6" s="35"/>
      <c r="P6" s="35"/>
      <c r="Q6" s="35"/>
    </row>
    <row r="7" spans="1:17" ht="16.5" customHeight="1">
      <c r="A7" s="50" t="s">
        <v>155</v>
      </c>
      <c r="B7" s="50" t="s">
        <v>65</v>
      </c>
      <c r="C7" s="50" t="s">
        <v>66</v>
      </c>
      <c r="D7" s="26">
        <f>SUM(D8:D13)</f>
        <v>2789075</v>
      </c>
      <c r="E7" s="26">
        <f>SUM(E8:E13)</f>
        <v>2788978</v>
      </c>
      <c r="F7" s="16"/>
      <c r="G7" s="16"/>
      <c r="H7" s="56">
        <f>SUM(H8:H13)</f>
        <v>388236.13</v>
      </c>
      <c r="I7" s="59">
        <f>H7*100/E7</f>
        <v>13.920372623950422</v>
      </c>
      <c r="J7" s="46"/>
      <c r="K7" s="46"/>
      <c r="L7" s="46"/>
      <c r="M7" s="35"/>
      <c r="N7" s="35"/>
      <c r="O7" s="35"/>
      <c r="P7" s="35"/>
      <c r="Q7" s="35"/>
    </row>
    <row r="8" spans="1:17" ht="16.5" customHeight="1">
      <c r="A8" s="49" t="s">
        <v>67</v>
      </c>
      <c r="B8" s="49" t="s">
        <v>67</v>
      </c>
      <c r="C8" s="49" t="s">
        <v>68</v>
      </c>
      <c r="D8" s="19">
        <v>2569659</v>
      </c>
      <c r="E8" s="19">
        <v>2569659</v>
      </c>
      <c r="F8" s="16"/>
      <c r="G8" s="16"/>
      <c r="H8" s="57">
        <v>361206.75</v>
      </c>
      <c r="I8" s="58">
        <f>H8*100/E8</f>
        <v>14.056602451920664</v>
      </c>
      <c r="J8" s="46"/>
      <c r="K8" s="46"/>
      <c r="L8" s="46"/>
      <c r="M8" s="35"/>
      <c r="N8" s="35"/>
      <c r="O8" s="35"/>
      <c r="P8" s="35"/>
      <c r="Q8" s="35"/>
    </row>
    <row r="9" spans="1:17" ht="16.5" customHeight="1">
      <c r="A9" s="49" t="s">
        <v>69</v>
      </c>
      <c r="B9" s="49" t="s">
        <v>69</v>
      </c>
      <c r="C9" s="16" t="s">
        <v>70</v>
      </c>
      <c r="D9" s="19">
        <v>16860</v>
      </c>
      <c r="E9" s="28">
        <v>16860</v>
      </c>
      <c r="F9" s="49"/>
      <c r="G9" s="16"/>
      <c r="H9" s="57">
        <v>834.31</v>
      </c>
      <c r="I9" s="58">
        <f aca="true" t="shared" si="0" ref="I9:I52">H9*100/E9</f>
        <v>4.948457888493476</v>
      </c>
      <c r="J9" s="46"/>
      <c r="K9" s="46"/>
      <c r="L9" s="46"/>
      <c r="M9" s="35"/>
      <c r="N9" s="35"/>
      <c r="O9" s="35"/>
      <c r="P9" s="35"/>
      <c r="Q9" s="35"/>
    </row>
    <row r="10" spans="1:17" ht="16.5" customHeight="1">
      <c r="A10" s="49" t="s">
        <v>156</v>
      </c>
      <c r="B10" s="49" t="s">
        <v>71</v>
      </c>
      <c r="C10" s="16" t="s">
        <v>72</v>
      </c>
      <c r="D10" s="19">
        <v>98203</v>
      </c>
      <c r="E10" s="28">
        <v>101713</v>
      </c>
      <c r="F10" s="16"/>
      <c r="G10" s="16"/>
      <c r="H10" s="57">
        <v>9111.7</v>
      </c>
      <c r="I10" s="58">
        <f t="shared" si="0"/>
        <v>8.95824525871816</v>
      </c>
      <c r="J10" s="46"/>
      <c r="K10" s="46"/>
      <c r="L10" s="46"/>
      <c r="M10" s="35"/>
      <c r="N10" s="35"/>
      <c r="O10" s="35"/>
      <c r="P10" s="35"/>
      <c r="Q10" s="35"/>
    </row>
    <row r="11" spans="1:17" ht="16.5" customHeight="1">
      <c r="A11" s="49" t="s">
        <v>157</v>
      </c>
      <c r="B11" s="49" t="s">
        <v>73</v>
      </c>
      <c r="C11" s="16" t="s">
        <v>74</v>
      </c>
      <c r="D11" s="19">
        <v>37800</v>
      </c>
      <c r="E11" s="28">
        <v>34232</v>
      </c>
      <c r="F11" s="16"/>
      <c r="G11" s="16"/>
      <c r="H11" s="57">
        <v>1683.2</v>
      </c>
      <c r="I11" s="58">
        <f t="shared" si="0"/>
        <v>4.917036690815611</v>
      </c>
      <c r="J11" s="46"/>
      <c r="K11" s="46"/>
      <c r="L11" s="46"/>
      <c r="M11" s="35"/>
      <c r="N11" s="35"/>
      <c r="O11" s="35"/>
      <c r="P11" s="35"/>
      <c r="Q11" s="35"/>
    </row>
    <row r="12" spans="1:17" ht="16.5" customHeight="1">
      <c r="A12" s="49" t="s">
        <v>158</v>
      </c>
      <c r="B12" s="49" t="s">
        <v>73</v>
      </c>
      <c r="C12" s="16" t="s">
        <v>75</v>
      </c>
      <c r="D12" s="19">
        <v>30053</v>
      </c>
      <c r="E12" s="28">
        <v>30014</v>
      </c>
      <c r="F12" s="16"/>
      <c r="G12" s="16"/>
      <c r="H12" s="57">
        <v>4451.35</v>
      </c>
      <c r="I12" s="58">
        <f t="shared" si="0"/>
        <v>14.830912240954223</v>
      </c>
      <c r="J12" s="46"/>
      <c r="K12" s="46"/>
      <c r="L12" s="46"/>
      <c r="M12" s="35"/>
      <c r="N12" s="35"/>
      <c r="O12" s="35"/>
      <c r="P12" s="35"/>
      <c r="Q12" s="35"/>
    </row>
    <row r="13" spans="1:17" ht="16.5" customHeight="1">
      <c r="A13" s="49" t="s">
        <v>159</v>
      </c>
      <c r="B13" s="49" t="s">
        <v>76</v>
      </c>
      <c r="C13" s="16" t="s">
        <v>77</v>
      </c>
      <c r="D13" s="19">
        <v>36500</v>
      </c>
      <c r="E13" s="28">
        <v>36500</v>
      </c>
      <c r="F13" s="16"/>
      <c r="G13" s="16"/>
      <c r="H13" s="57">
        <v>10948.82</v>
      </c>
      <c r="I13" s="58">
        <f t="shared" si="0"/>
        <v>29.996767123287672</v>
      </c>
      <c r="J13" s="46"/>
      <c r="K13" s="46"/>
      <c r="L13" s="46"/>
      <c r="M13" s="35"/>
      <c r="N13" s="35"/>
      <c r="O13" s="35"/>
      <c r="P13" s="35"/>
      <c r="Q13" s="35"/>
    </row>
    <row r="14" spans="1:17" ht="16.5" customHeight="1">
      <c r="A14" s="50" t="s">
        <v>160</v>
      </c>
      <c r="B14" s="50" t="s">
        <v>78</v>
      </c>
      <c r="C14" s="21" t="s">
        <v>79</v>
      </c>
      <c r="D14" s="26">
        <f>SUM(D15)</f>
        <v>2550</v>
      </c>
      <c r="E14" s="26">
        <f>SUM(E15)</f>
        <v>2550</v>
      </c>
      <c r="F14" s="16"/>
      <c r="G14" s="16"/>
      <c r="H14" s="56">
        <f>SUM(H15)</f>
        <v>992.98</v>
      </c>
      <c r="I14" s="59">
        <f t="shared" si="0"/>
        <v>38.94039215686274</v>
      </c>
      <c r="J14" s="46"/>
      <c r="K14" s="46"/>
      <c r="L14" s="46"/>
      <c r="M14" s="35"/>
      <c r="N14" s="35"/>
      <c r="O14" s="35"/>
      <c r="P14" s="35"/>
      <c r="Q14" s="35"/>
    </row>
    <row r="15" spans="1:17" ht="16.5" customHeight="1">
      <c r="A15" s="49" t="s">
        <v>161</v>
      </c>
      <c r="B15" s="49" t="s">
        <v>80</v>
      </c>
      <c r="C15" s="16" t="s">
        <v>81</v>
      </c>
      <c r="D15" s="28">
        <v>2550</v>
      </c>
      <c r="E15" s="28">
        <v>2550</v>
      </c>
      <c r="F15" s="16"/>
      <c r="G15" s="16"/>
      <c r="H15" s="20">
        <v>992.98</v>
      </c>
      <c r="I15" s="58">
        <f t="shared" si="0"/>
        <v>38.94039215686274</v>
      </c>
      <c r="J15" s="46"/>
      <c r="K15" s="46"/>
      <c r="L15" s="46"/>
      <c r="M15" s="35"/>
      <c r="N15" s="35"/>
      <c r="O15" s="35"/>
      <c r="P15" s="35"/>
      <c r="Q15" s="35"/>
    </row>
    <row r="16" spans="1:17" ht="16.5" customHeight="1">
      <c r="A16" s="50" t="s">
        <v>162</v>
      </c>
      <c r="B16" s="50" t="s">
        <v>82</v>
      </c>
      <c r="C16" s="21" t="s">
        <v>83</v>
      </c>
      <c r="D16" s="26">
        <f>SUM(D17:D18)</f>
        <v>106080</v>
      </c>
      <c r="E16" s="26">
        <f>SUM(E17:E18)</f>
        <v>106080</v>
      </c>
      <c r="F16" s="16"/>
      <c r="G16" s="16"/>
      <c r="H16" s="56">
        <f>SUM(H17:H18)</f>
        <v>16884.27</v>
      </c>
      <c r="I16" s="59">
        <f t="shared" si="0"/>
        <v>15.916544117647058</v>
      </c>
      <c r="J16" s="46"/>
      <c r="K16" s="46"/>
      <c r="L16" s="46"/>
      <c r="M16" s="35"/>
      <c r="N16" s="35"/>
      <c r="O16" s="35"/>
      <c r="P16" s="35"/>
      <c r="Q16" s="35"/>
    </row>
    <row r="17" spans="1:17" ht="16.5" customHeight="1">
      <c r="A17" s="49" t="s">
        <v>163</v>
      </c>
      <c r="B17" s="49" t="s">
        <v>80</v>
      </c>
      <c r="C17" s="16" t="s">
        <v>84</v>
      </c>
      <c r="D17" s="28">
        <v>600</v>
      </c>
      <c r="E17" s="28">
        <v>600</v>
      </c>
      <c r="F17" s="16"/>
      <c r="G17" s="16"/>
      <c r="H17" s="20">
        <v>20.78</v>
      </c>
      <c r="I17" s="58">
        <f t="shared" si="0"/>
        <v>3.4633333333333334</v>
      </c>
      <c r="J17" s="46"/>
      <c r="K17" s="46"/>
      <c r="L17" s="46"/>
      <c r="M17" s="35"/>
      <c r="N17" s="35"/>
      <c r="O17" s="35"/>
      <c r="P17" s="35"/>
      <c r="Q17" s="35"/>
    </row>
    <row r="18" spans="1:17" ht="16.5" customHeight="1">
      <c r="A18" s="49" t="s">
        <v>164</v>
      </c>
      <c r="B18" s="49" t="s">
        <v>73</v>
      </c>
      <c r="C18" s="16" t="s">
        <v>85</v>
      </c>
      <c r="D18" s="28">
        <v>105480</v>
      </c>
      <c r="E18" s="28">
        <v>105480</v>
      </c>
      <c r="F18" s="16"/>
      <c r="G18" s="16"/>
      <c r="H18" s="20">
        <v>16863.49</v>
      </c>
      <c r="I18" s="58">
        <f t="shared" si="0"/>
        <v>15.987381494122111</v>
      </c>
      <c r="J18" s="46"/>
      <c r="K18" s="46"/>
      <c r="L18" s="46"/>
      <c r="M18" s="35"/>
      <c r="N18" s="35"/>
      <c r="O18" s="35"/>
      <c r="P18" s="35"/>
      <c r="Q18" s="35"/>
    </row>
    <row r="19" spans="1:17" ht="16.5" customHeight="1">
      <c r="A19" s="50" t="s">
        <v>165</v>
      </c>
      <c r="B19" s="50" t="s">
        <v>86</v>
      </c>
      <c r="C19" s="21" t="s">
        <v>87</v>
      </c>
      <c r="D19" s="26">
        <f>SUM(D20:D22)</f>
        <v>581636</v>
      </c>
      <c r="E19" s="26">
        <f>SUM(E20:E22)</f>
        <v>581636</v>
      </c>
      <c r="F19" s="16"/>
      <c r="G19" s="16"/>
      <c r="H19" s="56">
        <f>SUM(H20:H22)</f>
        <v>38505.43</v>
      </c>
      <c r="I19" s="59">
        <f t="shared" si="0"/>
        <v>6.620193729411522</v>
      </c>
      <c r="J19" s="46"/>
      <c r="K19" s="46"/>
      <c r="L19" s="46"/>
      <c r="M19" s="35"/>
      <c r="N19" s="35"/>
      <c r="O19" s="35"/>
      <c r="P19" s="35"/>
      <c r="Q19" s="35"/>
    </row>
    <row r="20" spans="1:17" ht="16.5" customHeight="1">
      <c r="A20" s="49" t="s">
        <v>166</v>
      </c>
      <c r="B20" s="49" t="s">
        <v>88</v>
      </c>
      <c r="C20" s="16" t="s">
        <v>89</v>
      </c>
      <c r="D20" s="19">
        <v>9000</v>
      </c>
      <c r="E20" s="28">
        <v>9000</v>
      </c>
      <c r="F20" s="16"/>
      <c r="G20" s="16"/>
      <c r="H20" s="57">
        <v>0</v>
      </c>
      <c r="I20" s="58">
        <f t="shared" si="0"/>
        <v>0</v>
      </c>
      <c r="J20" s="46"/>
      <c r="K20" s="46"/>
      <c r="L20" s="46"/>
      <c r="M20" s="35"/>
      <c r="N20" s="35"/>
      <c r="O20" s="35"/>
      <c r="P20" s="35"/>
      <c r="Q20" s="35"/>
    </row>
    <row r="21" spans="1:17" ht="16.5" customHeight="1">
      <c r="A21" s="49" t="s">
        <v>167</v>
      </c>
      <c r="B21" s="49" t="s">
        <v>88</v>
      </c>
      <c r="C21" s="16" t="s">
        <v>90</v>
      </c>
      <c r="D21" s="19">
        <v>221429</v>
      </c>
      <c r="E21" s="28">
        <v>221429</v>
      </c>
      <c r="F21" s="16"/>
      <c r="G21" s="16"/>
      <c r="H21" s="57">
        <v>38498.79</v>
      </c>
      <c r="I21" s="58">
        <f t="shared" si="0"/>
        <v>17.386516671258054</v>
      </c>
      <c r="J21" s="46"/>
      <c r="K21" s="46"/>
      <c r="L21" s="46"/>
      <c r="M21" s="35"/>
      <c r="N21" s="35"/>
      <c r="O21" s="35"/>
      <c r="P21" s="35"/>
      <c r="Q21" s="35"/>
    </row>
    <row r="22" spans="1:17" ht="16.5" customHeight="1">
      <c r="A22" s="49" t="s">
        <v>88</v>
      </c>
      <c r="B22" s="49" t="s">
        <v>91</v>
      </c>
      <c r="C22" s="16" t="s">
        <v>92</v>
      </c>
      <c r="D22" s="19">
        <v>351207</v>
      </c>
      <c r="E22" s="28">
        <v>351207</v>
      </c>
      <c r="F22" s="16"/>
      <c r="G22" s="16"/>
      <c r="H22" s="57">
        <v>6.64</v>
      </c>
      <c r="I22" s="58">
        <f t="shared" si="0"/>
        <v>0.0018906229089966885</v>
      </c>
      <c r="J22" s="46"/>
      <c r="K22" s="46"/>
      <c r="L22" s="46"/>
      <c r="M22" s="35"/>
      <c r="N22" s="35"/>
      <c r="O22" s="35"/>
      <c r="P22" s="35"/>
      <c r="Q22" s="35"/>
    </row>
    <row r="23" spans="1:17" ht="16.5" customHeight="1">
      <c r="A23" s="50" t="s">
        <v>168</v>
      </c>
      <c r="B23" s="50" t="s">
        <v>93</v>
      </c>
      <c r="C23" s="21" t="s">
        <v>94</v>
      </c>
      <c r="D23" s="26">
        <f>SUM(D24:D26)</f>
        <v>130800</v>
      </c>
      <c r="E23" s="26">
        <f>SUM(E24:E26)</f>
        <v>130800</v>
      </c>
      <c r="F23" s="16"/>
      <c r="G23" s="16"/>
      <c r="H23" s="56">
        <f>SUM(H24:H26)</f>
        <v>3249.98</v>
      </c>
      <c r="I23" s="59">
        <f t="shared" si="0"/>
        <v>2.4846941896024464</v>
      </c>
      <c r="J23" s="46"/>
      <c r="K23" s="46"/>
      <c r="L23" s="46"/>
      <c r="M23" s="35"/>
      <c r="N23" s="35"/>
      <c r="O23" s="35"/>
      <c r="P23" s="35"/>
      <c r="Q23" s="35"/>
    </row>
    <row r="24" spans="1:17" ht="16.5" customHeight="1">
      <c r="A24" s="49" t="s">
        <v>91</v>
      </c>
      <c r="B24" s="49" t="s">
        <v>95</v>
      </c>
      <c r="C24" s="16" t="s">
        <v>96</v>
      </c>
      <c r="D24" s="28">
        <v>48500</v>
      </c>
      <c r="E24" s="28">
        <v>48500</v>
      </c>
      <c r="F24" s="16"/>
      <c r="G24" s="16"/>
      <c r="H24" s="20">
        <v>3249.98</v>
      </c>
      <c r="I24" s="58">
        <f t="shared" si="0"/>
        <v>6.7009896907216495</v>
      </c>
      <c r="J24" s="46"/>
      <c r="K24" s="46"/>
      <c r="L24" s="46"/>
      <c r="M24" s="35"/>
      <c r="N24" s="35"/>
      <c r="O24" s="35"/>
      <c r="P24" s="35"/>
      <c r="Q24" s="35"/>
    </row>
    <row r="25" spans="1:17" ht="16.5" customHeight="1">
      <c r="A25" s="49" t="s">
        <v>169</v>
      </c>
      <c r="B25" s="49" t="s">
        <v>97</v>
      </c>
      <c r="C25" s="16" t="s">
        <v>98</v>
      </c>
      <c r="D25" s="28">
        <f>7500+15000+6000</f>
        <v>28500</v>
      </c>
      <c r="E25" s="28">
        <v>28500</v>
      </c>
      <c r="F25" s="16"/>
      <c r="G25" s="16"/>
      <c r="H25" s="20">
        <v>0</v>
      </c>
      <c r="I25" s="58">
        <f t="shared" si="0"/>
        <v>0</v>
      </c>
      <c r="J25" s="46"/>
      <c r="K25" s="46"/>
      <c r="L25" s="46"/>
      <c r="M25" s="35"/>
      <c r="N25" s="35"/>
      <c r="O25" s="35"/>
      <c r="P25" s="35"/>
      <c r="Q25" s="35"/>
    </row>
    <row r="26" spans="1:17" ht="16.5" customHeight="1">
      <c r="A26" s="49" t="s">
        <v>170</v>
      </c>
      <c r="B26" s="49" t="s">
        <v>73</v>
      </c>
      <c r="C26" s="16" t="s">
        <v>99</v>
      </c>
      <c r="D26" s="28">
        <v>53800</v>
      </c>
      <c r="E26" s="28">
        <v>53800</v>
      </c>
      <c r="F26" s="16"/>
      <c r="G26" s="16"/>
      <c r="H26" s="20">
        <v>0</v>
      </c>
      <c r="I26" s="58">
        <f t="shared" si="0"/>
        <v>0</v>
      </c>
      <c r="J26" s="46"/>
      <c r="K26" s="46"/>
      <c r="L26" s="46"/>
      <c r="M26" s="35"/>
      <c r="N26" s="35"/>
      <c r="O26" s="35"/>
      <c r="P26" s="35"/>
      <c r="Q26" s="35"/>
    </row>
    <row r="27" spans="1:17" ht="16.5" customHeight="1">
      <c r="A27" s="50" t="s">
        <v>171</v>
      </c>
      <c r="B27" s="50" t="s">
        <v>100</v>
      </c>
      <c r="C27" s="21" t="s">
        <v>101</v>
      </c>
      <c r="D27" s="26">
        <f>SUM(D28:D30)</f>
        <v>3441169</v>
      </c>
      <c r="E27" s="26">
        <f>SUM(E28:E30)</f>
        <v>3441304</v>
      </c>
      <c r="F27" s="16"/>
      <c r="G27" s="16"/>
      <c r="H27" s="56">
        <f>SUM(H28:H30)</f>
        <v>390111.92999999993</v>
      </c>
      <c r="I27" s="59">
        <f t="shared" si="0"/>
        <v>11.336165883630157</v>
      </c>
      <c r="J27" s="46"/>
      <c r="K27" s="46"/>
      <c r="L27" s="46"/>
      <c r="M27" s="35"/>
      <c r="N27" s="35"/>
      <c r="O27" s="35"/>
      <c r="P27" s="35"/>
      <c r="Q27" s="35"/>
    </row>
    <row r="28" spans="1:17" ht="16.5" customHeight="1">
      <c r="A28" s="49" t="s">
        <v>172</v>
      </c>
      <c r="B28" s="49" t="s">
        <v>95</v>
      </c>
      <c r="C28" s="16" t="s">
        <v>102</v>
      </c>
      <c r="D28" s="28">
        <v>14285</v>
      </c>
      <c r="E28" s="28">
        <v>14420</v>
      </c>
      <c r="F28" s="16"/>
      <c r="G28" s="16"/>
      <c r="H28" s="20">
        <v>1148.17</v>
      </c>
      <c r="I28" s="58">
        <f t="shared" si="0"/>
        <v>7.962343966712899</v>
      </c>
      <c r="J28" s="46"/>
      <c r="K28" s="46"/>
      <c r="L28" s="46"/>
      <c r="M28" s="35"/>
      <c r="N28" s="35"/>
      <c r="O28" s="35"/>
      <c r="P28" s="35"/>
      <c r="Q28" s="35"/>
    </row>
    <row r="29" spans="1:17" ht="16.5" customHeight="1">
      <c r="A29" s="49" t="s">
        <v>173</v>
      </c>
      <c r="B29" s="49" t="s">
        <v>80</v>
      </c>
      <c r="C29" s="16" t="s">
        <v>103</v>
      </c>
      <c r="D29" s="19">
        <v>2933934</v>
      </c>
      <c r="E29" s="19">
        <v>2933934</v>
      </c>
      <c r="F29" s="18"/>
      <c r="G29" s="18"/>
      <c r="H29" s="57">
        <v>339184.16</v>
      </c>
      <c r="I29" s="58">
        <f t="shared" si="0"/>
        <v>11.56072904162125</v>
      </c>
      <c r="J29" s="46"/>
      <c r="K29" s="46"/>
      <c r="L29" s="46"/>
      <c r="M29" s="35"/>
      <c r="N29" s="35"/>
      <c r="O29" s="35"/>
      <c r="P29" s="35"/>
      <c r="Q29" s="35"/>
    </row>
    <row r="30" spans="1:17" ht="16.5" customHeight="1">
      <c r="A30" s="49" t="s">
        <v>174</v>
      </c>
      <c r="B30" s="49" t="s">
        <v>73</v>
      </c>
      <c r="C30" s="16" t="s">
        <v>104</v>
      </c>
      <c r="D30" s="19">
        <v>492950</v>
      </c>
      <c r="E30" s="19">
        <v>492950</v>
      </c>
      <c r="F30" s="18"/>
      <c r="G30" s="18"/>
      <c r="H30" s="57">
        <v>49779.6</v>
      </c>
      <c r="I30" s="58">
        <f t="shared" si="0"/>
        <v>10.09830611623897</v>
      </c>
      <c r="J30" s="46"/>
      <c r="K30" s="46"/>
      <c r="L30" s="46"/>
      <c r="M30" s="35"/>
      <c r="N30" s="35"/>
      <c r="O30" s="35"/>
      <c r="P30" s="35"/>
      <c r="Q30" s="35"/>
    </row>
    <row r="31" spans="1:17" ht="16.5" customHeight="1">
      <c r="A31" s="50" t="s">
        <v>175</v>
      </c>
      <c r="B31" s="50" t="s">
        <v>105</v>
      </c>
      <c r="C31" s="21" t="s">
        <v>106</v>
      </c>
      <c r="D31" s="24">
        <f>SUM(D32:D37)</f>
        <v>1086973</v>
      </c>
      <c r="E31" s="24">
        <f>SUM(E32:E37)</f>
        <v>1086973</v>
      </c>
      <c r="F31" s="18"/>
      <c r="G31" s="18"/>
      <c r="H31" s="55">
        <f>SUM(H32:H37)</f>
        <v>156527.02</v>
      </c>
      <c r="I31" s="59">
        <f t="shared" si="0"/>
        <v>14.400267531944214</v>
      </c>
      <c r="J31" s="46"/>
      <c r="K31" s="46"/>
      <c r="L31" s="46"/>
      <c r="M31" s="35"/>
      <c r="N31" s="35"/>
      <c r="O31" s="35"/>
      <c r="P31" s="35"/>
      <c r="Q31" s="35"/>
    </row>
    <row r="32" spans="1:17" ht="16.5" customHeight="1">
      <c r="A32" s="49" t="s">
        <v>176</v>
      </c>
      <c r="B32" s="49" t="s">
        <v>95</v>
      </c>
      <c r="C32" s="16" t="s">
        <v>107</v>
      </c>
      <c r="D32" s="19">
        <v>14011</v>
      </c>
      <c r="E32" s="19">
        <v>14011</v>
      </c>
      <c r="F32" s="18"/>
      <c r="G32" s="18"/>
      <c r="H32" s="57">
        <v>0</v>
      </c>
      <c r="I32" s="58">
        <f t="shared" si="0"/>
        <v>0</v>
      </c>
      <c r="J32" s="46"/>
      <c r="K32" s="46"/>
      <c r="L32" s="46"/>
      <c r="M32" s="35"/>
      <c r="N32" s="35"/>
      <c r="O32" s="35"/>
      <c r="P32" s="35"/>
      <c r="Q32" s="35"/>
    </row>
    <row r="33" spans="1:17" ht="16.5" customHeight="1">
      <c r="A33" s="49" t="s">
        <v>177</v>
      </c>
      <c r="B33" s="49" t="s">
        <v>95</v>
      </c>
      <c r="C33" s="16" t="s">
        <v>29</v>
      </c>
      <c r="D33" s="19">
        <v>17820</v>
      </c>
      <c r="E33" s="19">
        <v>17820</v>
      </c>
      <c r="F33" s="18"/>
      <c r="G33" s="18"/>
      <c r="H33" s="57">
        <v>3653.34</v>
      </c>
      <c r="I33" s="58">
        <f t="shared" si="0"/>
        <v>20.501346801346802</v>
      </c>
      <c r="J33" s="46"/>
      <c r="K33" s="46"/>
      <c r="L33" s="46"/>
      <c r="M33" s="35"/>
      <c r="N33" s="35"/>
      <c r="O33" s="35"/>
      <c r="P33" s="35"/>
      <c r="Q33" s="35"/>
    </row>
    <row r="34" spans="1:17" ht="16.5" customHeight="1">
      <c r="A34" s="49" t="s">
        <v>178</v>
      </c>
      <c r="B34" s="49" t="s">
        <v>80</v>
      </c>
      <c r="C34" s="16" t="s">
        <v>32</v>
      </c>
      <c r="D34" s="19">
        <v>516000</v>
      </c>
      <c r="E34" s="19">
        <v>516000</v>
      </c>
      <c r="F34" s="18"/>
      <c r="G34" s="18"/>
      <c r="H34" s="57">
        <v>60675.25</v>
      </c>
      <c r="I34" s="58">
        <f t="shared" si="0"/>
        <v>11.758769379844962</v>
      </c>
      <c r="J34" s="46"/>
      <c r="K34" s="46"/>
      <c r="L34" s="46"/>
      <c r="M34" s="35"/>
      <c r="N34" s="35"/>
      <c r="O34" s="35"/>
      <c r="P34" s="35"/>
      <c r="Q34" s="35"/>
    </row>
    <row r="35" spans="1:17" ht="16.5" customHeight="1">
      <c r="A35" s="49" t="s">
        <v>179</v>
      </c>
      <c r="B35" s="49" t="s">
        <v>108</v>
      </c>
      <c r="C35" s="16" t="s">
        <v>33</v>
      </c>
      <c r="D35" s="19">
        <v>250049</v>
      </c>
      <c r="E35" s="19">
        <v>250049</v>
      </c>
      <c r="F35" s="18"/>
      <c r="G35" s="18"/>
      <c r="H35" s="57">
        <v>40614.96</v>
      </c>
      <c r="I35" s="58">
        <f t="shared" si="0"/>
        <v>16.242800411119422</v>
      </c>
      <c r="J35" s="46"/>
      <c r="K35" s="46"/>
      <c r="L35" s="46"/>
      <c r="M35" s="35"/>
      <c r="N35" s="35"/>
      <c r="O35" s="35"/>
      <c r="P35" s="35"/>
      <c r="Q35" s="35"/>
    </row>
    <row r="36" spans="1:17" ht="16.5" customHeight="1">
      <c r="A36" s="49" t="s">
        <v>180</v>
      </c>
      <c r="B36" s="49" t="s">
        <v>109</v>
      </c>
      <c r="C36" s="16" t="s">
        <v>110</v>
      </c>
      <c r="D36" s="19">
        <v>77093</v>
      </c>
      <c r="E36" s="19">
        <v>77093</v>
      </c>
      <c r="F36" s="16"/>
      <c r="G36" s="16"/>
      <c r="H36" s="57">
        <v>3237.34</v>
      </c>
      <c r="I36" s="58">
        <f t="shared" si="0"/>
        <v>4.199265821799645</v>
      </c>
      <c r="J36" s="46"/>
      <c r="K36" s="46"/>
      <c r="L36" s="46"/>
      <c r="M36" s="35"/>
      <c r="N36" s="35"/>
      <c r="O36" s="35"/>
      <c r="P36" s="35"/>
      <c r="Q36" s="35"/>
    </row>
    <row r="37" spans="1:17" ht="16.5" customHeight="1">
      <c r="A37" s="49" t="s">
        <v>181</v>
      </c>
      <c r="B37" s="49" t="s">
        <v>111</v>
      </c>
      <c r="C37" s="16" t="s">
        <v>112</v>
      </c>
      <c r="D37" s="19">
        <v>212000</v>
      </c>
      <c r="E37" s="19">
        <v>212000</v>
      </c>
      <c r="F37" s="16"/>
      <c r="G37" s="16"/>
      <c r="H37" s="57">
        <v>48346.13</v>
      </c>
      <c r="I37" s="58">
        <f t="shared" si="0"/>
        <v>22.804778301886792</v>
      </c>
      <c r="J37" s="46"/>
      <c r="K37" s="46"/>
      <c r="L37" s="46"/>
      <c r="M37" s="35"/>
      <c r="N37" s="35"/>
      <c r="O37" s="35"/>
      <c r="P37" s="35"/>
      <c r="Q37" s="35"/>
    </row>
    <row r="38" spans="1:17" ht="16.5" customHeight="1">
      <c r="A38" s="50" t="s">
        <v>182</v>
      </c>
      <c r="B38" s="50" t="s">
        <v>113</v>
      </c>
      <c r="C38" s="21" t="s">
        <v>114</v>
      </c>
      <c r="D38" s="24">
        <f>SUM(D39:D43)</f>
        <v>5912545</v>
      </c>
      <c r="E38" s="24">
        <f>SUM(E39:E43)</f>
        <v>6125613</v>
      </c>
      <c r="F38" s="16"/>
      <c r="G38" s="16"/>
      <c r="H38" s="55">
        <f>SUM(H39:H43)</f>
        <v>597069.34</v>
      </c>
      <c r="I38" s="59">
        <f t="shared" si="0"/>
        <v>9.747095351926411</v>
      </c>
      <c r="J38" s="46"/>
      <c r="K38" s="46"/>
      <c r="L38" s="46"/>
      <c r="M38" s="35"/>
      <c r="N38" s="35"/>
      <c r="O38" s="35"/>
      <c r="P38" s="35"/>
      <c r="Q38" s="35"/>
    </row>
    <row r="39" spans="1:17" ht="16.5" customHeight="1">
      <c r="A39" s="49" t="s">
        <v>183</v>
      </c>
      <c r="B39" s="49" t="s">
        <v>67</v>
      </c>
      <c r="C39" s="16" t="s">
        <v>115</v>
      </c>
      <c r="D39" s="19">
        <v>148610</v>
      </c>
      <c r="E39" s="19">
        <v>148610</v>
      </c>
      <c r="F39" s="16"/>
      <c r="G39" s="16"/>
      <c r="H39" s="57">
        <v>22847.57</v>
      </c>
      <c r="I39" s="58">
        <f t="shared" si="0"/>
        <v>15.374180741538254</v>
      </c>
      <c r="J39" s="46"/>
      <c r="K39" s="46"/>
      <c r="L39" s="46"/>
      <c r="M39" s="35"/>
      <c r="N39" s="35"/>
      <c r="O39" s="35"/>
      <c r="P39" s="35"/>
      <c r="Q39" s="35"/>
    </row>
    <row r="40" spans="1:17" ht="16.5" customHeight="1">
      <c r="A40" s="49" t="s">
        <v>184</v>
      </c>
      <c r="B40" s="49" t="s">
        <v>69</v>
      </c>
      <c r="C40" s="16" t="s">
        <v>116</v>
      </c>
      <c r="D40" s="19">
        <v>5597935</v>
      </c>
      <c r="E40" s="19">
        <f>2721290+3043200</f>
        <v>5764490</v>
      </c>
      <c r="F40" s="16"/>
      <c r="G40" s="16"/>
      <c r="H40" s="57">
        <v>555812.37</v>
      </c>
      <c r="I40" s="58">
        <f t="shared" si="0"/>
        <v>9.642004236281094</v>
      </c>
      <c r="J40" s="46"/>
      <c r="K40" s="46"/>
      <c r="L40" s="46"/>
      <c r="M40" s="35"/>
      <c r="N40" s="35"/>
      <c r="O40" s="35"/>
      <c r="P40" s="35"/>
      <c r="Q40" s="35"/>
    </row>
    <row r="41" spans="1:17" ht="16.5" customHeight="1">
      <c r="A41" s="49" t="s">
        <v>184</v>
      </c>
      <c r="B41" s="49" t="s">
        <v>69</v>
      </c>
      <c r="C41" s="16" t="s">
        <v>117</v>
      </c>
      <c r="D41" s="19">
        <v>100000</v>
      </c>
      <c r="E41" s="28">
        <v>131636</v>
      </c>
      <c r="F41" s="16"/>
      <c r="G41" s="16"/>
      <c r="H41" s="57">
        <v>7617.56</v>
      </c>
      <c r="I41" s="58">
        <f t="shared" si="0"/>
        <v>5.786836427724938</v>
      </c>
      <c r="J41" s="46"/>
      <c r="K41" s="46"/>
      <c r="L41" s="46"/>
      <c r="M41" s="35"/>
      <c r="N41" s="35"/>
      <c r="O41" s="35"/>
      <c r="P41" s="35"/>
      <c r="Q41" s="35"/>
    </row>
    <row r="42" spans="1:17" ht="16.5" customHeight="1">
      <c r="A42" s="49" t="s">
        <v>185</v>
      </c>
      <c r="B42" s="49" t="s">
        <v>118</v>
      </c>
      <c r="C42" s="16" t="s">
        <v>119</v>
      </c>
      <c r="D42" s="19">
        <v>60000</v>
      </c>
      <c r="E42" s="28">
        <v>74877</v>
      </c>
      <c r="F42" s="16"/>
      <c r="G42" s="16"/>
      <c r="H42" s="57">
        <v>9897.94</v>
      </c>
      <c r="I42" s="58">
        <f t="shared" si="0"/>
        <v>13.218932382440537</v>
      </c>
      <c r="J42" s="46"/>
      <c r="K42" s="46"/>
      <c r="L42" s="46"/>
      <c r="M42" s="35"/>
      <c r="N42" s="35"/>
      <c r="O42" s="35"/>
      <c r="P42" s="35"/>
      <c r="Q42" s="35"/>
    </row>
    <row r="43" spans="1:17" ht="16.5" customHeight="1">
      <c r="A43" s="49" t="s">
        <v>186</v>
      </c>
      <c r="B43" s="49" t="s">
        <v>120</v>
      </c>
      <c r="C43" s="16" t="s">
        <v>121</v>
      </c>
      <c r="D43" s="28">
        <v>6000</v>
      </c>
      <c r="E43" s="28">
        <v>6000</v>
      </c>
      <c r="F43" s="16"/>
      <c r="G43" s="16"/>
      <c r="H43" s="20">
        <v>893.9</v>
      </c>
      <c r="I43" s="58">
        <f t="shared" si="0"/>
        <v>14.898333333333333</v>
      </c>
      <c r="J43" s="46"/>
      <c r="K43" s="46"/>
      <c r="L43" s="46"/>
      <c r="M43" s="35"/>
      <c r="N43" s="35"/>
      <c r="O43" s="35"/>
      <c r="P43" s="35"/>
      <c r="Q43" s="35"/>
    </row>
    <row r="44" spans="1:17" ht="16.5" customHeight="1">
      <c r="A44" s="50" t="s">
        <v>187</v>
      </c>
      <c r="B44" s="50" t="s">
        <v>122</v>
      </c>
      <c r="C44" s="21" t="s">
        <v>123</v>
      </c>
      <c r="D44" s="26">
        <f>SUM(D45:D50)</f>
        <v>651372</v>
      </c>
      <c r="E44" s="26">
        <f>SUM(E45:E50)</f>
        <v>651614</v>
      </c>
      <c r="F44" s="16"/>
      <c r="G44" s="16"/>
      <c r="H44" s="56">
        <f>SUM(H45:H50)</f>
        <v>82276.17000000001</v>
      </c>
      <c r="I44" s="59">
        <f t="shared" si="0"/>
        <v>12.62651968803617</v>
      </c>
      <c r="J44" s="46"/>
      <c r="K44" s="46"/>
      <c r="L44" s="46"/>
      <c r="M44" s="35"/>
      <c r="N44" s="35"/>
      <c r="O44" s="35"/>
      <c r="P44" s="35"/>
      <c r="Q44" s="35"/>
    </row>
    <row r="45" spans="1:17" ht="16.5" customHeight="1">
      <c r="A45" s="49" t="s">
        <v>188</v>
      </c>
      <c r="B45" s="49" t="s">
        <v>124</v>
      </c>
      <c r="C45" s="16" t="s">
        <v>125</v>
      </c>
      <c r="D45" s="19">
        <v>118928</v>
      </c>
      <c r="E45" s="28">
        <v>118928</v>
      </c>
      <c r="F45" s="16"/>
      <c r="G45" s="16"/>
      <c r="H45" s="57">
        <v>12696.7</v>
      </c>
      <c r="I45" s="58">
        <f t="shared" si="0"/>
        <v>10.675955199784743</v>
      </c>
      <c r="J45" s="46"/>
      <c r="K45" s="46"/>
      <c r="L45" s="46"/>
      <c r="M45" s="35"/>
      <c r="N45" s="35"/>
      <c r="O45" s="35"/>
      <c r="P45" s="35"/>
      <c r="Q45" s="35"/>
    </row>
    <row r="46" spans="1:12" ht="16.5" customHeight="1">
      <c r="A46" s="49" t="s">
        <v>189</v>
      </c>
      <c r="B46" s="49" t="s">
        <v>126</v>
      </c>
      <c r="C46" s="16" t="s">
        <v>127</v>
      </c>
      <c r="D46" s="19">
        <v>207320</v>
      </c>
      <c r="E46" s="28">
        <v>207320</v>
      </c>
      <c r="F46" s="16"/>
      <c r="G46" s="16"/>
      <c r="H46" s="57">
        <v>27333.68</v>
      </c>
      <c r="I46" s="58">
        <f t="shared" si="0"/>
        <v>13.184294809955624</v>
      </c>
      <c r="J46" s="51"/>
      <c r="K46" s="51"/>
      <c r="L46" s="51"/>
    </row>
    <row r="47" spans="1:12" ht="16.5" customHeight="1">
      <c r="A47" s="49" t="s">
        <v>190</v>
      </c>
      <c r="B47" s="49" t="s">
        <v>126</v>
      </c>
      <c r="C47" s="16" t="s">
        <v>128</v>
      </c>
      <c r="D47" s="28">
        <v>201643</v>
      </c>
      <c r="E47" s="28">
        <v>201643</v>
      </c>
      <c r="F47" s="16"/>
      <c r="G47" s="16"/>
      <c r="H47" s="20">
        <v>30645.79</v>
      </c>
      <c r="I47" s="58">
        <f t="shared" si="0"/>
        <v>15.198043076129595</v>
      </c>
      <c r="J47" s="51"/>
      <c r="K47" s="51"/>
      <c r="L47" s="51"/>
    </row>
    <row r="48" spans="1:12" ht="16.5" customHeight="1">
      <c r="A48" s="49" t="s">
        <v>191</v>
      </c>
      <c r="B48" s="49" t="s">
        <v>129</v>
      </c>
      <c r="C48" s="16" t="s">
        <v>130</v>
      </c>
      <c r="D48" s="28">
        <v>106110</v>
      </c>
      <c r="E48" s="28">
        <v>106352</v>
      </c>
      <c r="F48" s="16"/>
      <c r="G48" s="16"/>
      <c r="H48" s="20">
        <v>11600</v>
      </c>
      <c r="I48" s="58">
        <f t="shared" si="0"/>
        <v>10.907176169700616</v>
      </c>
      <c r="J48" s="51"/>
      <c r="K48" s="51"/>
      <c r="L48" s="51"/>
    </row>
    <row r="49" spans="1:12" ht="16.5" customHeight="1">
      <c r="A49" s="49" t="s">
        <v>192</v>
      </c>
      <c r="B49" s="49" t="s">
        <v>131</v>
      </c>
      <c r="C49" s="16" t="s">
        <v>132</v>
      </c>
      <c r="D49" s="28">
        <v>25</v>
      </c>
      <c r="E49" s="28">
        <v>25</v>
      </c>
      <c r="F49" s="16"/>
      <c r="G49" s="16"/>
      <c r="H49" s="20">
        <v>0</v>
      </c>
      <c r="I49" s="58">
        <f t="shared" si="0"/>
        <v>0</v>
      </c>
      <c r="J49" s="51"/>
      <c r="K49" s="51"/>
      <c r="L49" s="51"/>
    </row>
    <row r="50" spans="1:12" ht="16.5" customHeight="1">
      <c r="A50" s="49" t="s">
        <v>193</v>
      </c>
      <c r="B50" s="49" t="s">
        <v>133</v>
      </c>
      <c r="C50" s="16" t="s">
        <v>134</v>
      </c>
      <c r="D50" s="19">
        <v>17346</v>
      </c>
      <c r="E50" s="28">
        <v>17346</v>
      </c>
      <c r="F50" s="16"/>
      <c r="G50" s="16"/>
      <c r="H50" s="57">
        <v>0</v>
      </c>
      <c r="I50" s="58">
        <f t="shared" si="0"/>
        <v>0</v>
      </c>
      <c r="J50" s="51"/>
      <c r="K50" s="51"/>
      <c r="L50" s="51"/>
    </row>
    <row r="51" spans="1:12" ht="16.5" customHeight="1">
      <c r="A51" s="60" t="s">
        <v>152</v>
      </c>
      <c r="B51" s="54" t="s">
        <v>153</v>
      </c>
      <c r="C51" s="61" t="s">
        <v>194</v>
      </c>
      <c r="D51" s="62">
        <f>D52+D54+D57+D59+D62</f>
        <v>3820280</v>
      </c>
      <c r="E51" s="62">
        <f>E52+E54+E57+E59+E62</f>
        <v>3820280</v>
      </c>
      <c r="F51" s="63"/>
      <c r="G51" s="63"/>
      <c r="H51" s="64">
        <f>H52+H54+H57+H59+H62</f>
        <v>6995</v>
      </c>
      <c r="I51" s="65">
        <f t="shared" si="0"/>
        <v>0.1831017621745003</v>
      </c>
      <c r="J51" s="51"/>
      <c r="K51" s="51"/>
      <c r="L51" s="51"/>
    </row>
    <row r="52" spans="1:12" ht="16.5" customHeight="1">
      <c r="A52" s="50" t="s">
        <v>155</v>
      </c>
      <c r="B52" s="54" t="s">
        <v>65</v>
      </c>
      <c r="C52" s="50" t="s">
        <v>66</v>
      </c>
      <c r="D52" s="26">
        <f>D53</f>
        <v>12000</v>
      </c>
      <c r="E52" s="26">
        <f>E53</f>
        <v>12000</v>
      </c>
      <c r="F52" s="16"/>
      <c r="G52" s="16"/>
      <c r="H52" s="56">
        <f>H53</f>
        <v>0</v>
      </c>
      <c r="I52" s="59">
        <f t="shared" si="0"/>
        <v>0</v>
      </c>
      <c r="J52" s="51"/>
      <c r="K52" s="51"/>
      <c r="L52" s="51"/>
    </row>
    <row r="53" spans="1:12" ht="16.5" customHeight="1">
      <c r="A53" s="49" t="s">
        <v>67</v>
      </c>
      <c r="B53" s="49" t="s">
        <v>67</v>
      </c>
      <c r="C53" s="16" t="s">
        <v>135</v>
      </c>
      <c r="D53" s="28">
        <v>12000</v>
      </c>
      <c r="E53" s="28">
        <v>12000</v>
      </c>
      <c r="F53" s="16"/>
      <c r="G53" s="16"/>
      <c r="H53" s="20">
        <v>0</v>
      </c>
      <c r="I53" s="58">
        <f>H53*100/E53</f>
        <v>0</v>
      </c>
      <c r="J53" s="51"/>
      <c r="K53" s="51"/>
      <c r="L53" s="51"/>
    </row>
    <row r="54" spans="1:12" ht="16.5" customHeight="1">
      <c r="A54" s="50" t="s">
        <v>165</v>
      </c>
      <c r="B54" s="50" t="s">
        <v>86</v>
      </c>
      <c r="C54" s="21" t="s">
        <v>87</v>
      </c>
      <c r="D54" s="26">
        <f>SUM(D55:D56)</f>
        <v>1974320</v>
      </c>
      <c r="E54" s="26">
        <f>SUM(E55:E56)</f>
        <v>1974320</v>
      </c>
      <c r="F54" s="16"/>
      <c r="G54" s="16"/>
      <c r="H54" s="56">
        <f>SUM(H55:H56)</f>
        <v>6995</v>
      </c>
      <c r="I54" s="59">
        <f>H54*100/E54</f>
        <v>0.35429920175047613</v>
      </c>
      <c r="J54" s="51"/>
      <c r="K54" s="51"/>
      <c r="L54" s="51"/>
    </row>
    <row r="55" spans="1:12" ht="16.5" customHeight="1">
      <c r="A55" s="49" t="s">
        <v>166</v>
      </c>
      <c r="B55" s="49" t="s">
        <v>88</v>
      </c>
      <c r="C55" s="16" t="s">
        <v>136</v>
      </c>
      <c r="D55" s="19">
        <v>1696790</v>
      </c>
      <c r="E55" s="28">
        <v>1696790</v>
      </c>
      <c r="F55" s="16"/>
      <c r="G55" s="16"/>
      <c r="H55" s="57">
        <v>6995</v>
      </c>
      <c r="I55" s="58">
        <f>H55*100/E55</f>
        <v>0.41224901136852526</v>
      </c>
      <c r="J55" s="51"/>
      <c r="K55" s="51"/>
      <c r="L55" s="51"/>
    </row>
    <row r="56" spans="1:12" ht="16.5" customHeight="1">
      <c r="A56" s="49" t="s">
        <v>88</v>
      </c>
      <c r="B56" s="49" t="s">
        <v>91</v>
      </c>
      <c r="C56" s="16" t="s">
        <v>137</v>
      </c>
      <c r="D56" s="19">
        <v>277530</v>
      </c>
      <c r="E56" s="28">
        <v>277530</v>
      </c>
      <c r="F56" s="16"/>
      <c r="G56" s="16"/>
      <c r="H56" s="57">
        <v>0</v>
      </c>
      <c r="I56" s="58">
        <f>H56*100/E56</f>
        <v>0</v>
      </c>
      <c r="J56" s="51"/>
      <c r="K56" s="51"/>
      <c r="L56" s="51"/>
    </row>
    <row r="57" spans="1:12" ht="16.5" customHeight="1">
      <c r="A57" s="50" t="s">
        <v>168</v>
      </c>
      <c r="B57" s="50" t="s">
        <v>93</v>
      </c>
      <c r="C57" s="21" t="s">
        <v>94</v>
      </c>
      <c r="D57" s="24">
        <f>SUM(D58)</f>
        <v>390082</v>
      </c>
      <c r="E57" s="26">
        <f>SUM(E58)</f>
        <v>390082</v>
      </c>
      <c r="F57" s="16"/>
      <c r="G57" s="16"/>
      <c r="H57" s="55">
        <f>SUM(H58)</f>
        <v>0</v>
      </c>
      <c r="I57" s="59">
        <v>0</v>
      </c>
      <c r="J57" s="51"/>
      <c r="K57" s="51"/>
      <c r="L57" s="51"/>
    </row>
    <row r="58" spans="1:12" ht="16.5" customHeight="1">
      <c r="A58" s="49" t="s">
        <v>169</v>
      </c>
      <c r="B58" s="49" t="s">
        <v>97</v>
      </c>
      <c r="C58" s="16" t="s">
        <v>138</v>
      </c>
      <c r="D58" s="19">
        <v>390082</v>
      </c>
      <c r="E58" s="28">
        <v>390082</v>
      </c>
      <c r="F58" s="16"/>
      <c r="G58" s="16"/>
      <c r="H58" s="57">
        <v>0</v>
      </c>
      <c r="I58" s="58">
        <v>0</v>
      </c>
      <c r="J58" s="51"/>
      <c r="K58" s="51"/>
      <c r="L58" s="51"/>
    </row>
    <row r="59" spans="1:12" ht="16.5" customHeight="1">
      <c r="A59" s="50" t="s">
        <v>171</v>
      </c>
      <c r="B59" s="50" t="s">
        <v>100</v>
      </c>
      <c r="C59" s="21" t="s">
        <v>101</v>
      </c>
      <c r="D59" s="26">
        <f>SUM(D60:D61)</f>
        <v>506228</v>
      </c>
      <c r="E59" s="26">
        <f>SUM(E60:E61)</f>
        <v>506228</v>
      </c>
      <c r="F59" s="16"/>
      <c r="G59" s="16"/>
      <c r="H59" s="56">
        <f>SUM(H60:H61)</f>
        <v>0</v>
      </c>
      <c r="I59" s="59">
        <f>H59*100/E59</f>
        <v>0</v>
      </c>
      <c r="J59" s="51"/>
      <c r="K59" s="51"/>
      <c r="L59" s="51"/>
    </row>
    <row r="60" spans="1:12" ht="16.5" customHeight="1">
      <c r="A60" s="49" t="s">
        <v>88</v>
      </c>
      <c r="B60" s="49" t="s">
        <v>80</v>
      </c>
      <c r="C60" s="16" t="s">
        <v>139</v>
      </c>
      <c r="D60" s="19">
        <v>421228</v>
      </c>
      <c r="E60" s="28">
        <v>421228</v>
      </c>
      <c r="F60" s="16"/>
      <c r="G60" s="16"/>
      <c r="H60" s="57">
        <v>0</v>
      </c>
      <c r="I60" s="58">
        <f>H60*100/E60</f>
        <v>0</v>
      </c>
      <c r="J60" s="51"/>
      <c r="K60" s="51"/>
      <c r="L60" s="51"/>
    </row>
    <row r="61" spans="1:12" ht="16.5" customHeight="1">
      <c r="A61" s="49" t="s">
        <v>173</v>
      </c>
      <c r="B61" s="49" t="s">
        <v>80</v>
      </c>
      <c r="C61" s="16" t="s">
        <v>103</v>
      </c>
      <c r="D61" s="28">
        <v>85000</v>
      </c>
      <c r="E61" s="19">
        <v>85000</v>
      </c>
      <c r="F61" s="16"/>
      <c r="G61" s="16"/>
      <c r="H61" s="20">
        <v>0</v>
      </c>
      <c r="I61" s="58">
        <f>H61*100/E61</f>
        <v>0</v>
      </c>
      <c r="J61" s="51"/>
      <c r="K61" s="51"/>
      <c r="L61" s="51"/>
    </row>
    <row r="62" spans="1:12" ht="16.5" customHeight="1">
      <c r="A62" s="50" t="s">
        <v>182</v>
      </c>
      <c r="B62" s="50" t="s">
        <v>113</v>
      </c>
      <c r="C62" s="21" t="s">
        <v>114</v>
      </c>
      <c r="D62" s="26">
        <f>D63+D64+D65</f>
        <v>937650</v>
      </c>
      <c r="E62" s="26">
        <f>E63+E64+E65</f>
        <v>937650</v>
      </c>
      <c r="F62" s="16"/>
      <c r="G62" s="16"/>
      <c r="H62" s="56">
        <f>H63+H64+H65</f>
        <v>0</v>
      </c>
      <c r="I62" s="59">
        <f>H62*100/E62</f>
        <v>0</v>
      </c>
      <c r="J62" s="51"/>
      <c r="K62" s="51"/>
      <c r="L62" s="51"/>
    </row>
    <row r="63" spans="1:12" ht="16.5" customHeight="1">
      <c r="A63" s="49" t="s">
        <v>88</v>
      </c>
      <c r="B63" s="49" t="s">
        <v>69</v>
      </c>
      <c r="C63" s="16" t="s">
        <v>140</v>
      </c>
      <c r="D63" s="28">
        <v>517650</v>
      </c>
      <c r="E63" s="28">
        <v>517650</v>
      </c>
      <c r="F63" s="16"/>
      <c r="G63" s="16"/>
      <c r="H63" s="20">
        <v>0</v>
      </c>
      <c r="I63" s="58">
        <v>0</v>
      </c>
      <c r="J63" s="51"/>
      <c r="K63" s="51"/>
      <c r="L63" s="51"/>
    </row>
    <row r="64" spans="1:12" ht="16.5" customHeight="1">
      <c r="A64" s="49" t="s">
        <v>88</v>
      </c>
      <c r="B64" s="49" t="s">
        <v>69</v>
      </c>
      <c r="C64" s="16" t="s">
        <v>141</v>
      </c>
      <c r="D64" s="28">
        <v>250000</v>
      </c>
      <c r="E64" s="28">
        <v>250000</v>
      </c>
      <c r="F64" s="16"/>
      <c r="G64" s="16"/>
      <c r="H64" s="20">
        <v>0</v>
      </c>
      <c r="I64" s="58">
        <f>H64*100/E64</f>
        <v>0</v>
      </c>
      <c r="J64" s="51"/>
      <c r="K64" s="51"/>
      <c r="L64" s="51"/>
    </row>
    <row r="65" spans="1:12" ht="16.5" customHeight="1">
      <c r="A65" s="49" t="s">
        <v>88</v>
      </c>
      <c r="B65" s="49" t="s">
        <v>69</v>
      </c>
      <c r="C65" s="16" t="s">
        <v>142</v>
      </c>
      <c r="D65" s="28">
        <v>170000</v>
      </c>
      <c r="E65" s="28">
        <v>170000</v>
      </c>
      <c r="F65" s="16"/>
      <c r="G65" s="16"/>
      <c r="H65" s="20">
        <v>0</v>
      </c>
      <c r="I65" s="58">
        <f>H65*100/E65</f>
        <v>0</v>
      </c>
      <c r="J65" s="51"/>
      <c r="K65" s="51"/>
      <c r="L65" s="51"/>
    </row>
    <row r="66" spans="1:12" ht="16.5" customHeight="1">
      <c r="A66" s="61" t="s">
        <v>143</v>
      </c>
      <c r="B66" s="54"/>
      <c r="C66" s="63"/>
      <c r="D66" s="66">
        <f>SUM(D6+D51)</f>
        <v>18522480</v>
      </c>
      <c r="E66" s="66">
        <f>E51+E6</f>
        <v>18735828</v>
      </c>
      <c r="F66" s="63"/>
      <c r="G66" s="63"/>
      <c r="H66" s="67">
        <f>SUM(H6+H51)</f>
        <v>1680848.25</v>
      </c>
      <c r="I66" s="65">
        <f>H66*100/E66</f>
        <v>8.971304871073752</v>
      </c>
      <c r="J66" s="51"/>
      <c r="K66" s="51"/>
      <c r="L66" s="51"/>
    </row>
    <row r="67" spans="1:12" ht="16.5" customHeight="1">
      <c r="A67" s="52"/>
      <c r="B67" s="52"/>
      <c r="C67" s="52"/>
      <c r="D67" s="52"/>
      <c r="E67" s="52"/>
      <c r="F67" s="52"/>
      <c r="G67" s="52"/>
      <c r="H67" s="52"/>
      <c r="I67" s="51"/>
      <c r="J67" s="51"/>
      <c r="K67" s="51"/>
      <c r="L67" s="51"/>
    </row>
    <row r="68" spans="1:12" ht="16.5" customHeight="1">
      <c r="A68" s="52"/>
      <c r="B68" s="52"/>
      <c r="C68" s="52"/>
      <c r="D68" s="52"/>
      <c r="E68" s="52"/>
      <c r="F68" s="52"/>
      <c r="G68" s="52"/>
      <c r="H68" s="52"/>
      <c r="I68" s="51"/>
      <c r="J68" s="51"/>
      <c r="K68" s="51"/>
      <c r="L68" s="51"/>
    </row>
    <row r="69" spans="1:12" ht="16.5" customHeight="1">
      <c r="A69" s="75"/>
      <c r="B69" s="76"/>
      <c r="C69" s="14"/>
      <c r="D69" s="52"/>
      <c r="E69" s="52"/>
      <c r="F69" s="52"/>
      <c r="G69" s="52"/>
      <c r="H69" s="52"/>
      <c r="I69" s="51"/>
      <c r="J69" s="51"/>
      <c r="K69" s="51"/>
      <c r="L69" s="51"/>
    </row>
    <row r="70" spans="1:12" ht="16.5" customHeight="1">
      <c r="A70" s="52"/>
      <c r="B70" s="52"/>
      <c r="C70" s="52"/>
      <c r="D70" s="52"/>
      <c r="E70" s="52"/>
      <c r="F70" s="52"/>
      <c r="G70" s="52"/>
      <c r="H70" s="52"/>
      <c r="I70" s="51"/>
      <c r="J70" s="51"/>
      <c r="K70" s="51"/>
      <c r="L70" s="51"/>
    </row>
    <row r="71" spans="1:12" ht="15.75" customHeight="1">
      <c r="A71" s="52"/>
      <c r="B71" s="52"/>
      <c r="C71" s="52"/>
      <c r="D71" s="52"/>
      <c r="E71" s="52"/>
      <c r="F71" s="52"/>
      <c r="G71" s="52"/>
      <c r="H71" s="52"/>
      <c r="I71" s="51"/>
      <c r="J71" s="51"/>
      <c r="K71" s="51"/>
      <c r="L71" s="51"/>
    </row>
    <row r="72" spans="1:12" ht="15.75" customHeight="1">
      <c r="A72" s="52"/>
      <c r="B72" s="52"/>
      <c r="C72" s="52"/>
      <c r="D72" s="52"/>
      <c r="E72" s="52"/>
      <c r="F72" s="52"/>
      <c r="G72" s="52"/>
      <c r="H72" s="52"/>
      <c r="I72" s="51"/>
      <c r="J72" s="51"/>
      <c r="K72" s="51"/>
      <c r="L72" s="51"/>
    </row>
    <row r="73" spans="1:12" ht="15.75" customHeight="1">
      <c r="A73" s="52"/>
      <c r="B73" s="52"/>
      <c r="C73" s="52"/>
      <c r="D73" s="52"/>
      <c r="E73" s="52"/>
      <c r="F73" s="52"/>
      <c r="G73" s="52"/>
      <c r="H73" s="52"/>
      <c r="I73" s="51"/>
      <c r="J73" s="51"/>
      <c r="K73" s="51"/>
      <c r="L73" s="51"/>
    </row>
    <row r="74" spans="1:12" ht="15.75" customHeight="1">
      <c r="A74" s="52"/>
      <c r="B74" s="52"/>
      <c r="C74" s="52"/>
      <c r="D74" s="52"/>
      <c r="E74" s="52"/>
      <c r="F74" s="52"/>
      <c r="G74" s="52"/>
      <c r="H74" s="52"/>
      <c r="I74" s="51"/>
      <c r="J74" s="51"/>
      <c r="K74" s="51"/>
      <c r="L74" s="51"/>
    </row>
    <row r="75" spans="1:12" ht="15.75" customHeight="1">
      <c r="A75" s="52"/>
      <c r="B75" s="52"/>
      <c r="C75" s="52"/>
      <c r="D75" s="52"/>
      <c r="E75" s="52"/>
      <c r="F75" s="52"/>
      <c r="G75" s="52"/>
      <c r="H75" s="52"/>
      <c r="I75" s="51"/>
      <c r="J75" s="51"/>
      <c r="K75" s="51"/>
      <c r="L75" s="51"/>
    </row>
    <row r="76" spans="1:12" ht="15.75" customHeight="1">
      <c r="A76" s="52"/>
      <c r="B76" s="52"/>
      <c r="C76" s="52"/>
      <c r="D76" s="52"/>
      <c r="E76" s="52"/>
      <c r="F76" s="52"/>
      <c r="G76" s="52"/>
      <c r="H76" s="52"/>
      <c r="I76" s="51"/>
      <c r="J76" s="51"/>
      <c r="K76" s="51"/>
      <c r="L76" s="51"/>
    </row>
    <row r="77" spans="1:12" ht="15.75" customHeight="1">
      <c r="A77" s="52"/>
      <c r="B77" s="52"/>
      <c r="C77" s="52"/>
      <c r="D77" s="52"/>
      <c r="E77" s="52"/>
      <c r="F77" s="52"/>
      <c r="G77" s="52"/>
      <c r="H77" s="52"/>
      <c r="I77" s="51"/>
      <c r="J77" s="51"/>
      <c r="K77" s="51"/>
      <c r="L77" s="51"/>
    </row>
    <row r="78" spans="1:12" ht="15.75" customHeight="1">
      <c r="A78" s="52"/>
      <c r="B78" s="52"/>
      <c r="C78" s="52"/>
      <c r="D78" s="52"/>
      <c r="E78" s="52"/>
      <c r="F78" s="52"/>
      <c r="G78" s="52"/>
      <c r="H78" s="52"/>
      <c r="I78" s="51"/>
      <c r="J78" s="51"/>
      <c r="K78" s="51"/>
      <c r="L78" s="51"/>
    </row>
    <row r="79" spans="1:12" ht="15.75" customHeight="1">
      <c r="A79" s="52"/>
      <c r="B79" s="52"/>
      <c r="C79" s="52"/>
      <c r="D79" s="52"/>
      <c r="E79" s="52"/>
      <c r="F79" s="52"/>
      <c r="G79" s="52"/>
      <c r="H79" s="52"/>
      <c r="I79" s="51"/>
      <c r="J79" s="51"/>
      <c r="K79" s="51"/>
      <c r="L79" s="51"/>
    </row>
    <row r="80" spans="1:12" ht="15.75" customHeight="1">
      <c r="A80" s="52"/>
      <c r="B80" s="52"/>
      <c r="C80" s="52"/>
      <c r="D80" s="52"/>
      <c r="E80" s="52"/>
      <c r="F80" s="52"/>
      <c r="G80" s="52"/>
      <c r="H80" s="52"/>
      <c r="I80" s="51"/>
      <c r="J80" s="51"/>
      <c r="K80" s="51"/>
      <c r="L80" s="51"/>
    </row>
    <row r="81" spans="1:12" ht="15.75" customHeight="1">
      <c r="A81" s="52"/>
      <c r="B81" s="52"/>
      <c r="C81" s="52"/>
      <c r="D81" s="52"/>
      <c r="E81" s="52"/>
      <c r="F81" s="52"/>
      <c r="G81" s="52"/>
      <c r="H81" s="52"/>
      <c r="I81" s="51"/>
      <c r="J81" s="51"/>
      <c r="K81" s="51"/>
      <c r="L81" s="51"/>
    </row>
    <row r="82" spans="1:12" ht="15.75" customHeight="1">
      <c r="A82" s="52"/>
      <c r="B82" s="52"/>
      <c r="C82" s="52"/>
      <c r="D82" s="52"/>
      <c r="E82" s="52"/>
      <c r="F82" s="52"/>
      <c r="G82" s="52"/>
      <c r="H82" s="52"/>
      <c r="I82" s="51"/>
      <c r="J82" s="51"/>
      <c r="K82" s="51"/>
      <c r="L82" s="51"/>
    </row>
    <row r="83" spans="1:12" ht="15.75" customHeight="1">
      <c r="A83" s="52"/>
      <c r="B83" s="52"/>
      <c r="C83" s="52"/>
      <c r="D83" s="52"/>
      <c r="E83" s="52"/>
      <c r="F83" s="52"/>
      <c r="G83" s="52"/>
      <c r="H83" s="52"/>
      <c r="I83" s="51"/>
      <c r="J83" s="51"/>
      <c r="K83" s="51"/>
      <c r="L83" s="51"/>
    </row>
    <row r="84" spans="1:12" ht="15.75" customHeight="1">
      <c r="A84" s="52"/>
      <c r="B84" s="52"/>
      <c r="C84" s="52"/>
      <c r="D84" s="52"/>
      <c r="E84" s="52"/>
      <c r="F84" s="52"/>
      <c r="G84" s="52"/>
      <c r="H84" s="52"/>
      <c r="I84" s="51"/>
      <c r="J84" s="51"/>
      <c r="K84" s="51"/>
      <c r="L84" s="51"/>
    </row>
    <row r="85" spans="1:12" ht="15.75" customHeight="1">
      <c r="A85" s="52"/>
      <c r="B85" s="52"/>
      <c r="C85" s="52"/>
      <c r="D85" s="52"/>
      <c r="E85" s="52"/>
      <c r="F85" s="52"/>
      <c r="G85" s="52"/>
      <c r="H85" s="52"/>
      <c r="I85" s="51"/>
      <c r="J85" s="51"/>
      <c r="K85" s="51"/>
      <c r="L85" s="51"/>
    </row>
    <row r="86" spans="1:12" ht="15.75" customHeight="1">
      <c r="A86" s="52"/>
      <c r="B86" s="52"/>
      <c r="C86" s="52"/>
      <c r="D86" s="52"/>
      <c r="E86" s="52"/>
      <c r="F86" s="52"/>
      <c r="G86" s="52"/>
      <c r="H86" s="52"/>
      <c r="I86" s="51"/>
      <c r="J86" s="51"/>
      <c r="K86" s="51"/>
      <c r="L86" s="51"/>
    </row>
    <row r="87" spans="1:12" ht="15.75" customHeight="1">
      <c r="A87" s="52"/>
      <c r="B87" s="52"/>
      <c r="C87" s="52"/>
      <c r="D87" s="52"/>
      <c r="E87" s="52"/>
      <c r="F87" s="52"/>
      <c r="G87" s="52"/>
      <c r="H87" s="52"/>
      <c r="I87" s="51"/>
      <c r="J87" s="51"/>
      <c r="K87" s="51"/>
      <c r="L87" s="51"/>
    </row>
    <row r="88" spans="1:12" ht="15.75" customHeight="1">
      <c r="A88" s="52"/>
      <c r="B88" s="52"/>
      <c r="C88" s="52"/>
      <c r="D88" s="52"/>
      <c r="E88" s="52"/>
      <c r="F88" s="52"/>
      <c r="G88" s="52"/>
      <c r="H88" s="52"/>
      <c r="I88" s="51"/>
      <c r="J88" s="51"/>
      <c r="K88" s="51"/>
      <c r="L88" s="51"/>
    </row>
    <row r="89" spans="1:12" ht="15.75" customHeight="1">
      <c r="A89" s="52"/>
      <c r="B89" s="52"/>
      <c r="C89" s="52"/>
      <c r="D89" s="52"/>
      <c r="E89" s="52"/>
      <c r="F89" s="52"/>
      <c r="G89" s="52"/>
      <c r="H89" s="52"/>
      <c r="I89" s="51"/>
      <c r="J89" s="51"/>
      <c r="K89" s="51"/>
      <c r="L89" s="51"/>
    </row>
    <row r="90" spans="1:12" ht="15.75" customHeight="1">
      <c r="A90" s="52"/>
      <c r="B90" s="52"/>
      <c r="C90" s="52"/>
      <c r="D90" s="52"/>
      <c r="E90" s="52"/>
      <c r="F90" s="52"/>
      <c r="G90" s="52"/>
      <c r="H90" s="52"/>
      <c r="I90" s="51"/>
      <c r="J90" s="51"/>
      <c r="K90" s="51"/>
      <c r="L90" s="51"/>
    </row>
    <row r="91" spans="1:12" ht="15.75" customHeight="1">
      <c r="A91" s="52"/>
      <c r="B91" s="52"/>
      <c r="C91" s="52"/>
      <c r="D91" s="52"/>
      <c r="E91" s="52"/>
      <c r="F91" s="52"/>
      <c r="G91" s="52"/>
      <c r="H91" s="52"/>
      <c r="I91" s="51"/>
      <c r="J91" s="51"/>
      <c r="K91" s="51"/>
      <c r="L91" s="51"/>
    </row>
    <row r="92" spans="1:12" ht="15.75" customHeight="1">
      <c r="A92" s="52"/>
      <c r="B92" s="52"/>
      <c r="C92" s="52"/>
      <c r="D92" s="52"/>
      <c r="E92" s="52"/>
      <c r="F92" s="52"/>
      <c r="G92" s="52"/>
      <c r="H92" s="52"/>
      <c r="I92" s="51"/>
      <c r="J92" s="51"/>
      <c r="K92" s="51"/>
      <c r="L92" s="51"/>
    </row>
    <row r="93" spans="1:12" ht="15.75" customHeight="1">
      <c r="A93" s="52"/>
      <c r="B93" s="52"/>
      <c r="C93" s="52"/>
      <c r="D93" s="52"/>
      <c r="E93" s="52"/>
      <c r="F93" s="52"/>
      <c r="G93" s="52"/>
      <c r="H93" s="52"/>
      <c r="I93" s="51"/>
      <c r="J93" s="51"/>
      <c r="K93" s="51"/>
      <c r="L93" s="51"/>
    </row>
    <row r="94" spans="1:12" ht="15.75" customHeight="1">
      <c r="A94" s="52"/>
      <c r="B94" s="52"/>
      <c r="C94" s="52"/>
      <c r="D94" s="52"/>
      <c r="E94" s="52"/>
      <c r="F94" s="52"/>
      <c r="G94" s="52"/>
      <c r="H94" s="52"/>
      <c r="I94" s="51"/>
      <c r="J94" s="51"/>
      <c r="K94" s="51"/>
      <c r="L94" s="51"/>
    </row>
    <row r="95" spans="1:12" ht="15.75" customHeight="1">
      <c r="A95" s="52"/>
      <c r="B95" s="52"/>
      <c r="C95" s="52"/>
      <c r="D95" s="52"/>
      <c r="E95" s="52"/>
      <c r="F95" s="52"/>
      <c r="G95" s="52"/>
      <c r="H95" s="52"/>
      <c r="I95" s="51"/>
      <c r="J95" s="51"/>
      <c r="K95" s="51"/>
      <c r="L95" s="51"/>
    </row>
    <row r="96" spans="1:12" ht="15.75" customHeight="1">
      <c r="A96" s="52"/>
      <c r="B96" s="52"/>
      <c r="C96" s="52"/>
      <c r="D96" s="52"/>
      <c r="E96" s="52"/>
      <c r="F96" s="52"/>
      <c r="G96" s="52"/>
      <c r="H96" s="52"/>
      <c r="I96" s="51"/>
      <c r="J96" s="51"/>
      <c r="K96" s="51"/>
      <c r="L96" s="51"/>
    </row>
    <row r="97" spans="1:12" ht="15.75" customHeight="1">
      <c r="A97" s="52"/>
      <c r="B97" s="52"/>
      <c r="C97" s="52"/>
      <c r="D97" s="52"/>
      <c r="E97" s="52"/>
      <c r="F97" s="52"/>
      <c r="G97" s="52"/>
      <c r="H97" s="52"/>
      <c r="I97" s="51"/>
      <c r="J97" s="51"/>
      <c r="K97" s="51"/>
      <c r="L97" s="51"/>
    </row>
    <row r="98" spans="1:12" ht="15.75" customHeight="1">
      <c r="A98" s="52"/>
      <c r="B98" s="52"/>
      <c r="C98" s="52"/>
      <c r="D98" s="52"/>
      <c r="E98" s="52"/>
      <c r="F98" s="52"/>
      <c r="G98" s="52"/>
      <c r="H98" s="52"/>
      <c r="I98" s="51"/>
      <c r="J98" s="51"/>
      <c r="K98" s="51"/>
      <c r="L98" s="51"/>
    </row>
    <row r="99" spans="1:12" ht="15.75" customHeight="1">
      <c r="A99" s="52"/>
      <c r="B99" s="52"/>
      <c r="C99" s="52"/>
      <c r="D99" s="52"/>
      <c r="E99" s="52"/>
      <c r="F99" s="52"/>
      <c r="G99" s="52"/>
      <c r="H99" s="52"/>
      <c r="I99" s="51"/>
      <c r="J99" s="51"/>
      <c r="K99" s="51"/>
      <c r="L99" s="51"/>
    </row>
    <row r="100" spans="1:12" ht="15.75" customHeight="1">
      <c r="A100" s="52"/>
      <c r="B100" s="52"/>
      <c r="C100" s="52"/>
      <c r="D100" s="52"/>
      <c r="E100" s="52"/>
      <c r="F100" s="52"/>
      <c r="G100" s="52"/>
      <c r="H100" s="52"/>
      <c r="I100" s="51"/>
      <c r="J100" s="51"/>
      <c r="K100" s="51"/>
      <c r="L100" s="51"/>
    </row>
    <row r="101" spans="1:12" ht="15.75" customHeight="1">
      <c r="A101" s="52"/>
      <c r="B101" s="52"/>
      <c r="C101" s="52"/>
      <c r="D101" s="52"/>
      <c r="E101" s="52"/>
      <c r="F101" s="52"/>
      <c r="G101" s="52"/>
      <c r="H101" s="52"/>
      <c r="I101" s="51"/>
      <c r="J101" s="51"/>
      <c r="K101" s="51"/>
      <c r="L101" s="51"/>
    </row>
    <row r="102" spans="1:12" ht="15.75" customHeight="1">
      <c r="A102" s="52"/>
      <c r="B102" s="52"/>
      <c r="C102" s="52"/>
      <c r="D102" s="52"/>
      <c r="E102" s="52"/>
      <c r="F102" s="52"/>
      <c r="G102" s="52"/>
      <c r="H102" s="52"/>
      <c r="I102" s="51"/>
      <c r="J102" s="51"/>
      <c r="K102" s="51"/>
      <c r="L102" s="51"/>
    </row>
    <row r="103" spans="1:12" ht="15.75" customHeight="1">
      <c r="A103" s="52"/>
      <c r="B103" s="52"/>
      <c r="C103" s="52"/>
      <c r="D103" s="52"/>
      <c r="E103" s="52"/>
      <c r="F103" s="52"/>
      <c r="G103" s="52"/>
      <c r="H103" s="52"/>
      <c r="I103" s="51"/>
      <c r="J103" s="51"/>
      <c r="K103" s="51"/>
      <c r="L103" s="51"/>
    </row>
    <row r="104" spans="1:12" ht="15.75" customHeight="1">
      <c r="A104" s="52"/>
      <c r="B104" s="52"/>
      <c r="C104" s="52"/>
      <c r="D104" s="52"/>
      <c r="E104" s="52"/>
      <c r="F104" s="52"/>
      <c r="G104" s="52"/>
      <c r="H104" s="52"/>
      <c r="I104" s="51"/>
      <c r="J104" s="51"/>
      <c r="K104" s="51"/>
      <c r="L104" s="51"/>
    </row>
    <row r="105" spans="1:12" ht="15.75" customHeight="1">
      <c r="A105" s="52"/>
      <c r="B105" s="52"/>
      <c r="C105" s="52"/>
      <c r="D105" s="52"/>
      <c r="E105" s="52"/>
      <c r="F105" s="52"/>
      <c r="G105" s="52"/>
      <c r="H105" s="52"/>
      <c r="I105" s="51"/>
      <c r="J105" s="51"/>
      <c r="K105" s="51"/>
      <c r="L105" s="51"/>
    </row>
    <row r="106" spans="1:12" ht="15.75" customHeight="1">
      <c r="A106" s="52"/>
      <c r="B106" s="52"/>
      <c r="C106" s="52"/>
      <c r="D106" s="52"/>
      <c r="E106" s="52"/>
      <c r="F106" s="52"/>
      <c r="G106" s="52"/>
      <c r="H106" s="52"/>
      <c r="I106" s="51"/>
      <c r="J106" s="51"/>
      <c r="K106" s="51"/>
      <c r="L106" s="51"/>
    </row>
    <row r="107" spans="1:12" ht="15.75" customHeight="1">
      <c r="A107" s="52"/>
      <c r="B107" s="52"/>
      <c r="C107" s="52"/>
      <c r="D107" s="52"/>
      <c r="E107" s="52"/>
      <c r="F107" s="52"/>
      <c r="G107" s="52"/>
      <c r="H107" s="52"/>
      <c r="I107" s="51"/>
      <c r="J107" s="51"/>
      <c r="K107" s="51"/>
      <c r="L107" s="51"/>
    </row>
    <row r="108" spans="1:8" ht="12.75">
      <c r="A108" s="40"/>
      <c r="B108" s="40"/>
      <c r="C108" s="40"/>
      <c r="D108" s="40"/>
      <c r="E108" s="40"/>
      <c r="F108" s="40"/>
      <c r="G108" s="40"/>
      <c r="H108" s="40"/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nagyova</cp:lastModifiedBy>
  <cp:lastPrinted>2012-03-16T08:59:43Z</cp:lastPrinted>
  <dcterms:created xsi:type="dcterms:W3CDTF">2012-03-08T12:46:49Z</dcterms:created>
  <dcterms:modified xsi:type="dcterms:W3CDTF">2012-04-04T07:33:07Z</dcterms:modified>
  <cp:category/>
  <cp:version/>
  <cp:contentType/>
  <cp:contentStatus/>
</cp:coreProperties>
</file>